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ers\sefcik\Documents\Šablony_průřezové\Revize-SUP2\doplněné_od_Ivety\"/>
    </mc:Choice>
  </mc:AlternateContent>
  <xr:revisionPtr revIDLastSave="0" documentId="13_ncr:1_{A89F88DB-DD2C-4EC9-A425-B40E3D65BB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ehled_Faktur" sheetId="1" r:id="rId1"/>
    <sheet name="_vstupy" sheetId="2" state="hidden" r:id="rId2"/>
  </sheets>
  <externalReferences>
    <externalReference r:id="rId3"/>
  </externalReferences>
  <definedNames>
    <definedName name="kategorie">[1]_vst!$B$2:$B$12</definedName>
    <definedName name="_xlnm.Print_Area" localSheetId="0">přehled_Faktur!$A$1:$BH$77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2" l="1"/>
  <c r="F7" i="1"/>
  <c r="N46" i="2" s="1"/>
  <c r="Z7" i="2"/>
  <c r="Y8" i="2" s="1"/>
  <c r="Z8" i="2" s="1"/>
  <c r="Y9" i="2" s="1"/>
  <c r="Z9" i="2" s="1"/>
  <c r="Y10" i="2" s="1"/>
  <c r="Z10" i="2" s="1"/>
  <c r="Y11" i="2" s="1"/>
  <c r="Z11" i="2" s="1"/>
  <c r="Y12" i="2" s="1"/>
  <c r="Z12" i="2" s="1"/>
  <c r="Y7" i="2"/>
  <c r="AB68" i="1" l="1"/>
  <c r="M46" i="2"/>
  <c r="U41" i="2"/>
  <c r="L41" i="2"/>
  <c r="K41" i="2"/>
  <c r="U40" i="2"/>
  <c r="L40" i="2"/>
  <c r="K40" i="2"/>
  <c r="U39" i="2"/>
  <c r="L39" i="2"/>
  <c r="K39" i="2"/>
  <c r="U38" i="2"/>
  <c r="L38" i="2"/>
  <c r="K38" i="2"/>
  <c r="U37" i="2"/>
  <c r="L37" i="2"/>
  <c r="K37" i="2"/>
  <c r="U36" i="2"/>
  <c r="L36" i="2"/>
  <c r="K36" i="2"/>
  <c r="U35" i="2"/>
  <c r="L35" i="2"/>
  <c r="K35" i="2"/>
  <c r="U34" i="2"/>
  <c r="L34" i="2"/>
  <c r="K34" i="2"/>
  <c r="U33" i="2"/>
  <c r="L33" i="2"/>
  <c r="K33" i="2"/>
  <c r="U32" i="2"/>
  <c r="L32" i="2"/>
  <c r="K32" i="2"/>
  <c r="U31" i="2"/>
  <c r="L31" i="2"/>
  <c r="K31" i="2"/>
  <c r="U30" i="2"/>
  <c r="L30" i="2"/>
  <c r="K30" i="2"/>
  <c r="U29" i="2"/>
  <c r="L29" i="2"/>
  <c r="K29" i="2"/>
  <c r="U28" i="2"/>
  <c r="L28" i="2"/>
  <c r="K28" i="2"/>
  <c r="U27" i="2"/>
  <c r="L27" i="2"/>
  <c r="K27" i="2"/>
  <c r="U26" i="2"/>
  <c r="L26" i="2"/>
  <c r="K26" i="2"/>
  <c r="U25" i="2"/>
  <c r="L25" i="2"/>
  <c r="K25" i="2"/>
  <c r="U24" i="2"/>
  <c r="L24" i="2"/>
  <c r="K24" i="2"/>
  <c r="U23" i="2"/>
  <c r="L23" i="2"/>
  <c r="K23" i="2"/>
  <c r="U22" i="2"/>
  <c r="L22" i="2"/>
  <c r="K22" i="2"/>
  <c r="U21" i="2"/>
  <c r="L21" i="2"/>
  <c r="K21" i="2"/>
  <c r="U20" i="2"/>
  <c r="L20" i="2"/>
  <c r="K20" i="2"/>
  <c r="U19" i="2"/>
  <c r="L19" i="2"/>
  <c r="K19" i="2"/>
  <c r="U18" i="2"/>
  <c r="L18" i="2"/>
  <c r="K18" i="2"/>
  <c r="U17" i="2"/>
  <c r="L17" i="2"/>
  <c r="K17" i="2"/>
  <c r="U16" i="2"/>
  <c r="L16" i="2"/>
  <c r="K16" i="2"/>
  <c r="U15" i="2"/>
  <c r="L15" i="2"/>
  <c r="K15" i="2"/>
  <c r="U14" i="2"/>
  <c r="L14" i="2"/>
  <c r="K14" i="2"/>
  <c r="U13" i="2"/>
  <c r="L13" i="2"/>
  <c r="K13" i="2"/>
  <c r="U12" i="2"/>
  <c r="L12" i="2"/>
  <c r="K12" i="2"/>
  <c r="U11" i="2"/>
  <c r="L11" i="2"/>
  <c r="K11" i="2"/>
  <c r="U10" i="2"/>
  <c r="L10" i="2"/>
  <c r="K10" i="2"/>
  <c r="U9" i="2"/>
  <c r="U8" i="2"/>
  <c r="U7" i="2"/>
  <c r="L7" i="2"/>
  <c r="K7" i="2"/>
  <c r="U6" i="2"/>
  <c r="L6" i="2"/>
  <c r="K6" i="2"/>
  <c r="U5" i="2"/>
  <c r="U4" i="2"/>
  <c r="X3" i="2"/>
  <c r="W3" i="2"/>
  <c r="V3" i="2"/>
  <c r="U3" i="2"/>
  <c r="J6" i="2"/>
  <c r="J5" i="2"/>
  <c r="J4" i="2"/>
  <c r="U42" i="2" l="1"/>
  <c r="J3" i="2"/>
  <c r="G19" i="1" s="1"/>
  <c r="O13" i="2"/>
  <c r="O28" i="2" l="1"/>
  <c r="O10" i="2"/>
  <c r="O39" i="2"/>
  <c r="O12" i="2"/>
  <c r="O21" i="2"/>
  <c r="O37" i="2"/>
  <c r="O14" i="2"/>
  <c r="O36" i="2"/>
  <c r="O22" i="2"/>
  <c r="O11" i="2"/>
  <c r="O30" i="2"/>
  <c r="O9" i="2"/>
  <c r="O26" i="2"/>
  <c r="O19" i="2"/>
  <c r="O34" i="2"/>
  <c r="O15" i="2"/>
  <c r="O40" i="2"/>
  <c r="O17" i="2"/>
  <c r="O33" i="2"/>
  <c r="O41" i="2"/>
  <c r="O23" i="2"/>
  <c r="O38" i="2"/>
  <c r="O20" i="2"/>
  <c r="O31" i="2"/>
  <c r="O35" i="2"/>
  <c r="O8" i="2"/>
  <c r="O25" i="2"/>
  <c r="O18" i="2"/>
  <c r="O4" i="2"/>
  <c r="O3" i="2"/>
  <c r="O24" i="2"/>
  <c r="O16" i="2"/>
  <c r="O32" i="2"/>
  <c r="O6" i="2"/>
  <c r="O27" i="2"/>
  <c r="O29" i="2"/>
  <c r="O7" i="2"/>
  <c r="P5" i="1"/>
  <c r="P9" i="2" l="1"/>
  <c r="P35" i="2" l="1"/>
  <c r="P41" i="2"/>
  <c r="P4" i="2"/>
  <c r="P39" i="2"/>
  <c r="P5" i="2"/>
  <c r="P22" i="2"/>
  <c r="P21" i="2"/>
  <c r="P29" i="2"/>
  <c r="P14" i="2"/>
  <c r="P36" i="2"/>
  <c r="P8" i="2"/>
  <c r="P17" i="2"/>
  <c r="P34" i="2"/>
  <c r="P10" i="2"/>
  <c r="P25" i="2"/>
  <c r="P37" i="2"/>
  <c r="P7" i="2"/>
  <c r="P28" i="2"/>
  <c r="P32" i="2"/>
  <c r="P27" i="2"/>
  <c r="P15" i="2"/>
  <c r="P40" i="2"/>
  <c r="P30" i="2"/>
  <c r="P23" i="2"/>
  <c r="P18" i="2"/>
  <c r="P13" i="2"/>
  <c r="P19" i="2"/>
  <c r="P38" i="2"/>
  <c r="P31" i="2"/>
  <c r="P26" i="2"/>
  <c r="Q26" i="2"/>
  <c r="P33" i="2"/>
  <c r="P16" i="2"/>
  <c r="P3" i="2"/>
  <c r="P12" i="2"/>
  <c r="P20" i="2"/>
  <c r="P11" i="2"/>
  <c r="P24" i="2"/>
  <c r="T36" i="2"/>
  <c r="T28" i="2"/>
  <c r="T20" i="2"/>
  <c r="G72" i="1"/>
  <c r="T41" i="2"/>
  <c r="T38" i="2"/>
  <c r="T30" i="2"/>
  <c r="T22" i="2"/>
  <c r="T14" i="2"/>
  <c r="T12" i="2"/>
  <c r="T7" i="2"/>
  <c r="T32" i="2"/>
  <c r="T24" i="2"/>
  <c r="T3" i="2"/>
  <c r="T35" i="2"/>
  <c r="T27" i="2"/>
  <c r="T19" i="2"/>
  <c r="T16" i="2"/>
  <c r="T10" i="2"/>
  <c r="T4" i="2"/>
  <c r="T37" i="2"/>
  <c r="T29" i="2"/>
  <c r="T13" i="2"/>
  <c r="T40" i="2"/>
  <c r="T21" i="2"/>
  <c r="T34" i="2"/>
  <c r="T26" i="2"/>
  <c r="T18" i="2"/>
  <c r="T8" i="2"/>
  <c r="T6" i="2"/>
  <c r="T39" i="2"/>
  <c r="T31" i="2"/>
  <c r="T23" i="2"/>
  <c r="T15" i="2"/>
  <c r="T11" i="2"/>
  <c r="T5" i="2"/>
  <c r="T33" i="2"/>
  <c r="T25" i="2"/>
  <c r="T17" i="2"/>
  <c r="Y3" i="2"/>
  <c r="T9" i="2"/>
  <c r="Q22" i="2" l="1"/>
  <c r="Q21" i="2"/>
  <c r="Q24" i="2"/>
  <c r="Q34" i="2"/>
  <c r="Q32" i="2"/>
  <c r="Q9" i="2"/>
  <c r="Q37" i="2"/>
  <c r="Q19" i="2"/>
  <c r="Q20" i="2"/>
  <c r="Q13" i="2"/>
  <c r="Q35" i="2"/>
  <c r="Q28" i="2"/>
  <c r="Q33" i="2"/>
  <c r="Q4" i="2"/>
  <c r="Q14" i="2"/>
  <c r="Q38" i="2"/>
  <c r="Q40" i="2"/>
  <c r="Q8" i="2"/>
  <c r="Q3" i="2"/>
  <c r="Q5" i="2"/>
  <c r="Q31" i="2"/>
  <c r="Q10" i="2"/>
  <c r="Q17" i="2"/>
  <c r="Q39" i="2"/>
  <c r="Q18" i="2"/>
  <c r="Q27" i="2"/>
  <c r="Q30" i="2"/>
  <c r="Q11" i="2"/>
  <c r="T42" i="2"/>
  <c r="Z3" i="2" s="1"/>
  <c r="Q15" i="2"/>
  <c r="Q16" i="2"/>
  <c r="Q12" i="2"/>
  <c r="Q25" i="2"/>
  <c r="Q23" i="2"/>
  <c r="M41" i="2"/>
  <c r="N41" i="2" s="1"/>
  <c r="M33" i="2"/>
  <c r="N33" i="2" s="1"/>
  <c r="M25" i="2"/>
  <c r="N25" i="2" s="1"/>
  <c r="M17" i="2"/>
  <c r="N17" i="2" s="1"/>
  <c r="M38" i="2"/>
  <c r="N38" i="2" s="1"/>
  <c r="M35" i="2"/>
  <c r="N35" i="2" s="1"/>
  <c r="M27" i="2"/>
  <c r="N27" i="2" s="1"/>
  <c r="M19" i="2"/>
  <c r="N19" i="2" s="1"/>
  <c r="M7" i="2"/>
  <c r="M10" i="2"/>
  <c r="N10" i="2" s="1"/>
  <c r="M29" i="2"/>
  <c r="N29" i="2" s="1"/>
  <c r="M26" i="2"/>
  <c r="N26" i="2" s="1"/>
  <c r="M40" i="2"/>
  <c r="N40" i="2" s="1"/>
  <c r="M32" i="2"/>
  <c r="N32" i="2" s="1"/>
  <c r="M24" i="2"/>
  <c r="N24" i="2" s="1"/>
  <c r="M16" i="2"/>
  <c r="N16" i="2" s="1"/>
  <c r="M37" i="2"/>
  <c r="N37" i="2" s="1"/>
  <c r="M21" i="2"/>
  <c r="N21" i="2" s="1"/>
  <c r="M13" i="2"/>
  <c r="N13" i="2" s="1"/>
  <c r="M34" i="2"/>
  <c r="N34" i="2" s="1"/>
  <c r="M18" i="2"/>
  <c r="N18" i="2" s="1"/>
  <c r="M39" i="2"/>
  <c r="N39" i="2" s="1"/>
  <c r="M31" i="2"/>
  <c r="N31" i="2" s="1"/>
  <c r="M23" i="2"/>
  <c r="N23" i="2" s="1"/>
  <c r="M15" i="2"/>
  <c r="N15" i="2" s="1"/>
  <c r="M11" i="2"/>
  <c r="N11" i="2" s="1"/>
  <c r="M36" i="2"/>
  <c r="N36" i="2" s="1"/>
  <c r="M28" i="2"/>
  <c r="N28" i="2" s="1"/>
  <c r="M20" i="2"/>
  <c r="N20" i="2" s="1"/>
  <c r="M14" i="2"/>
  <c r="N14" i="2" s="1"/>
  <c r="M12" i="2"/>
  <c r="N12" i="2" s="1"/>
  <c r="M6" i="2"/>
  <c r="M22" i="2"/>
  <c r="N22" i="2" s="1"/>
  <c r="M30" i="2"/>
  <c r="N30" i="2" s="1"/>
  <c r="Q6" i="2"/>
  <c r="Q41" i="2"/>
  <c r="Q36" i="2"/>
  <c r="Q29" i="2"/>
  <c r="AX23" i="1"/>
  <c r="L4" i="2" s="1"/>
  <c r="AX24" i="1"/>
  <c r="L5" i="2" s="1"/>
  <c r="AX25" i="1"/>
  <c r="AX26" i="1"/>
  <c r="AX27" i="1"/>
  <c r="L8" i="2" s="1"/>
  <c r="AX28" i="1"/>
  <c r="L9" i="2" s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22" i="1"/>
  <c r="L3" i="2" s="1"/>
  <c r="AT23" i="1"/>
  <c r="AT24" i="1"/>
  <c r="AT25" i="1"/>
  <c r="AT26" i="1"/>
  <c r="AT27" i="1"/>
  <c r="AT28" i="1"/>
  <c r="AT29" i="1"/>
  <c r="AP29" i="1" s="1"/>
  <c r="AT30" i="1"/>
  <c r="AP30" i="1" s="1"/>
  <c r="AT31" i="1"/>
  <c r="AP31" i="1" s="1"/>
  <c r="AT32" i="1"/>
  <c r="AP32" i="1" s="1"/>
  <c r="AT33" i="1"/>
  <c r="AP33" i="1" s="1"/>
  <c r="AT34" i="1"/>
  <c r="AP34" i="1" s="1"/>
  <c r="AT35" i="1"/>
  <c r="AP35" i="1" s="1"/>
  <c r="AT36" i="1"/>
  <c r="AP36" i="1" s="1"/>
  <c r="AT37" i="1"/>
  <c r="AP37" i="1" s="1"/>
  <c r="AT38" i="1"/>
  <c r="AP38" i="1" s="1"/>
  <c r="AT39" i="1"/>
  <c r="AP39" i="1" s="1"/>
  <c r="AT40" i="1"/>
  <c r="AP40" i="1" s="1"/>
  <c r="AT41" i="1"/>
  <c r="AP41" i="1" s="1"/>
  <c r="AT42" i="1"/>
  <c r="AP42" i="1" s="1"/>
  <c r="AT43" i="1"/>
  <c r="AP43" i="1" s="1"/>
  <c r="AT44" i="1"/>
  <c r="AP44" i="1" s="1"/>
  <c r="AT45" i="1"/>
  <c r="AP45" i="1" s="1"/>
  <c r="AT46" i="1"/>
  <c r="AP46" i="1" s="1"/>
  <c r="AT47" i="1"/>
  <c r="AP47" i="1" s="1"/>
  <c r="AT48" i="1"/>
  <c r="AP48" i="1" s="1"/>
  <c r="AT49" i="1"/>
  <c r="AP49" i="1" s="1"/>
  <c r="AT50" i="1"/>
  <c r="AP50" i="1" s="1"/>
  <c r="AT51" i="1"/>
  <c r="AP51" i="1" s="1"/>
  <c r="AT52" i="1"/>
  <c r="AP52" i="1" s="1"/>
  <c r="AT53" i="1"/>
  <c r="AP53" i="1" s="1"/>
  <c r="AT54" i="1"/>
  <c r="AP54" i="1" s="1"/>
  <c r="AT55" i="1"/>
  <c r="AP55" i="1" s="1"/>
  <c r="AT56" i="1"/>
  <c r="AP56" i="1" s="1"/>
  <c r="AT57" i="1"/>
  <c r="AP57" i="1" s="1"/>
  <c r="AT58" i="1"/>
  <c r="AP58" i="1" s="1"/>
  <c r="AT59" i="1"/>
  <c r="AP59" i="1" s="1"/>
  <c r="AT60" i="1"/>
  <c r="AP60" i="1" s="1"/>
  <c r="AT22" i="1"/>
  <c r="BB61" i="1"/>
  <c r="Q7" i="2" l="1"/>
  <c r="Q42" i="2" s="1"/>
  <c r="N7" i="2"/>
  <c r="P6" i="2"/>
  <c r="P42" i="2" s="1"/>
  <c r="N6" i="2"/>
  <c r="L42" i="2"/>
  <c r="R31" i="2"/>
  <c r="R29" i="2"/>
  <c r="R22" i="2"/>
  <c r="R28" i="2"/>
  <c r="R37" i="2"/>
  <c r="R35" i="2"/>
  <c r="R36" i="2"/>
  <c r="R6" i="2"/>
  <c r="R20" i="2"/>
  <c r="R3" i="2"/>
  <c r="R17" i="2"/>
  <c r="R39" i="2"/>
  <c r="R4" i="2"/>
  <c r="R25" i="2"/>
  <c r="R19" i="2"/>
  <c r="R27" i="2"/>
  <c r="R15" i="2"/>
  <c r="R10" i="2"/>
  <c r="R33" i="2"/>
  <c r="R23" i="2"/>
  <c r="R40" i="2"/>
  <c r="R41" i="2"/>
  <c r="R11" i="2"/>
  <c r="R12" i="2"/>
  <c r="R13" i="2"/>
  <c r="R24" i="2"/>
  <c r="R14" i="2"/>
  <c r="R5" i="2"/>
  <c r="R34" i="2"/>
  <c r="S25" i="2"/>
  <c r="R18" i="2"/>
  <c r="R16" i="2"/>
  <c r="R30" i="2"/>
  <c r="R26" i="2"/>
  <c r="R7" i="2"/>
  <c r="R21" i="2"/>
  <c r="R32" i="2"/>
  <c r="R38" i="2"/>
  <c r="AP25" i="1"/>
  <c r="AP28" i="1"/>
  <c r="K9" i="2" s="1"/>
  <c r="M9" i="2" s="1"/>
  <c r="AP26" i="1"/>
  <c r="AP24" i="1"/>
  <c r="K5" i="2" s="1"/>
  <c r="M5" i="2" s="1"/>
  <c r="AP27" i="1"/>
  <c r="K8" i="2" s="1"/>
  <c r="M8" i="2" s="1"/>
  <c r="AP23" i="1"/>
  <c r="K4" i="2" s="1"/>
  <c r="M4" i="2" s="1"/>
  <c r="N4" i="2" s="1"/>
  <c r="AT61" i="1"/>
  <c r="AP22" i="1"/>
  <c r="K3" i="2" s="1"/>
  <c r="W11" i="1"/>
  <c r="AA13" i="1"/>
  <c r="BI22" i="1"/>
  <c r="O5" i="2" l="1"/>
  <c r="O42" i="2" s="1"/>
  <c r="N5" i="2"/>
  <c r="R9" i="2"/>
  <c r="N9" i="2"/>
  <c r="R8" i="2"/>
  <c r="N8" i="2"/>
  <c r="S8" i="2"/>
  <c r="K42" i="2"/>
  <c r="L46" i="2" s="1"/>
  <c r="M3" i="2"/>
  <c r="S35" i="2"/>
  <c r="S39" i="2"/>
  <c r="S12" i="2"/>
  <c r="S20" i="2"/>
  <c r="S34" i="2"/>
  <c r="S14" i="2"/>
  <c r="S4" i="2"/>
  <c r="S13" i="2"/>
  <c r="S30" i="2"/>
  <c r="S10" i="2"/>
  <c r="S21" i="2"/>
  <c r="S5" i="2"/>
  <c r="S3" i="2"/>
  <c r="S37" i="2"/>
  <c r="S33" i="2"/>
  <c r="S29" i="2"/>
  <c r="S17" i="2"/>
  <c r="S11" i="2"/>
  <c r="S6" i="2"/>
  <c r="S19" i="2"/>
  <c r="S41" i="2"/>
  <c r="S9" i="2"/>
  <c r="S32" i="2"/>
  <c r="S38" i="2"/>
  <c r="S36" i="2"/>
  <c r="S18" i="2"/>
  <c r="S40" i="2"/>
  <c r="S16" i="2"/>
  <c r="S23" i="2"/>
  <c r="S28" i="2"/>
  <c r="S15" i="2"/>
  <c r="S26" i="2"/>
  <c r="S7" i="2"/>
  <c r="S27" i="2"/>
  <c r="S31" i="2"/>
  <c r="S24" i="2"/>
  <c r="S22" i="2"/>
  <c r="AB66" i="1"/>
  <c r="K74" i="1"/>
  <c r="BI29" i="1"/>
  <c r="BI53" i="1"/>
  <c r="BI45" i="1"/>
  <c r="BI51" i="1"/>
  <c r="BI43" i="1"/>
  <c r="BI27" i="1"/>
  <c r="BI57" i="1"/>
  <c r="BI49" i="1"/>
  <c r="BI41" i="1"/>
  <c r="BI33" i="1"/>
  <c r="BI37" i="1"/>
  <c r="BI25" i="1"/>
  <c r="BI59" i="1"/>
  <c r="BI58" i="1"/>
  <c r="BI50" i="1"/>
  <c r="BI42" i="1"/>
  <c r="BI34" i="1"/>
  <c r="BI26" i="1"/>
  <c r="BI56" i="1"/>
  <c r="BI48" i="1"/>
  <c r="BI40" i="1"/>
  <c r="BI32" i="1"/>
  <c r="BI24" i="1"/>
  <c r="BI54" i="1"/>
  <c r="BI46" i="1"/>
  <c r="BI38" i="1"/>
  <c r="BI30" i="1"/>
  <c r="BI60" i="1"/>
  <c r="BI52" i="1"/>
  <c r="BI44" i="1"/>
  <c r="BI36" i="1"/>
  <c r="BI28" i="1"/>
  <c r="BI35" i="1"/>
  <c r="BI55" i="1"/>
  <c r="BI47" i="1"/>
  <c r="BI39" i="1"/>
  <c r="BI31" i="1"/>
  <c r="BI23" i="1"/>
  <c r="R42" i="2" l="1"/>
  <c r="M42" i="2"/>
  <c r="N3" i="2"/>
  <c r="N42" i="2" s="1"/>
  <c r="S42" i="2"/>
  <c r="A62" i="1"/>
  <c r="G76" i="1"/>
  <c r="AX61" i="1" l="1"/>
  <c r="AP61" i="1"/>
  <c r="K46" i="2" s="1"/>
  <c r="G74" i="1" l="1"/>
  <c r="AD74" i="1" s="1"/>
  <c r="X66" i="1" l="1"/>
  <c r="X70" i="1" s="1"/>
  <c r="X74" i="1"/>
  <c r="AJ74" i="1"/>
  <c r="X76" i="1"/>
  <c r="AD76" i="1"/>
  <c r="AJ76" i="1" l="1"/>
</calcChain>
</file>

<file path=xl/sharedStrings.xml><?xml version="1.0" encoding="utf-8"?>
<sst xmlns="http://schemas.openxmlformats.org/spreadsheetml/2006/main" count="195" uniqueCount="156">
  <si>
    <t>Číslo Faktury</t>
  </si>
  <si>
    <t>Předmět Faktury</t>
  </si>
  <si>
    <t>Zařazení</t>
  </si>
  <si>
    <t>Uhrazena dne</t>
  </si>
  <si>
    <t>Z toho DPH</t>
  </si>
  <si>
    <t>cizí měna</t>
  </si>
  <si>
    <t>kurz</t>
  </si>
  <si>
    <t>Cena vč. DPH v měně úhrady</t>
  </si>
  <si>
    <t>Cena vč. DPH
(CZK)</t>
  </si>
  <si>
    <t>Jiná podpora než NRB (CZK)</t>
  </si>
  <si>
    <t>DPH (CZK)</t>
  </si>
  <si>
    <t>IČO/RČ</t>
  </si>
  <si>
    <t>-</t>
  </si>
  <si>
    <r>
      <t xml:space="preserve">Přehled způsobilých výdajů projektu
</t>
    </r>
    <r>
      <rPr>
        <sz val="14"/>
        <color theme="1"/>
        <rFont val="Arial"/>
        <family val="2"/>
        <charset val="238"/>
      </rPr>
      <t>(příloha Informace o ukončení realizace projektu)</t>
    </r>
  </si>
  <si>
    <t>Program</t>
  </si>
  <si>
    <t>Název klienta</t>
  </si>
  <si>
    <t>Smlouva o úvěru</t>
  </si>
  <si>
    <t>Je klient plátcem DPH?</t>
  </si>
  <si>
    <t>program</t>
  </si>
  <si>
    <t>zařazení</t>
  </si>
  <si>
    <t>EUR</t>
  </si>
  <si>
    <t>USD</t>
  </si>
  <si>
    <t>GBP</t>
  </si>
  <si>
    <t>AUD</t>
  </si>
  <si>
    <t>BGN</t>
  </si>
  <si>
    <t>BRL</t>
  </si>
  <si>
    <t>CAD</t>
  </si>
  <si>
    <t>CNY</t>
  </si>
  <si>
    <t>DKK</t>
  </si>
  <si>
    <t>HKD</t>
  </si>
  <si>
    <t>HRK</t>
  </si>
  <si>
    <t>HUF</t>
  </si>
  <si>
    <t>CHF</t>
  </si>
  <si>
    <t>IDR</t>
  </si>
  <si>
    <t>ILS</t>
  </si>
  <si>
    <t>INR</t>
  </si>
  <si>
    <t>ISK</t>
  </si>
  <si>
    <t>JPY</t>
  </si>
  <si>
    <t>KRW</t>
  </si>
  <si>
    <t>MXN</t>
  </si>
  <si>
    <t>MYR</t>
  </si>
  <si>
    <t>NOK</t>
  </si>
  <si>
    <t>NZD</t>
  </si>
  <si>
    <t>PHP</t>
  </si>
  <si>
    <t>PLN</t>
  </si>
  <si>
    <t>RON</t>
  </si>
  <si>
    <t>RUB</t>
  </si>
  <si>
    <t>SEK</t>
  </si>
  <si>
    <t>SGD</t>
  </si>
  <si>
    <t>THB</t>
  </si>
  <si>
    <t>TRY</t>
  </si>
  <si>
    <t>XDR</t>
  </si>
  <si>
    <t>ZAR</t>
  </si>
  <si>
    <t>Úvěr Transformace</t>
  </si>
  <si>
    <t>Nové úspory energie</t>
  </si>
  <si>
    <t>Výstavba budovy</t>
  </si>
  <si>
    <t>Nové stroje a zařízení</t>
  </si>
  <si>
    <t>Koupě budovy (vč. pozemku)</t>
  </si>
  <si>
    <t>Technické zhodnocení budovy</t>
  </si>
  <si>
    <t>Zajištění povinné publicity</t>
  </si>
  <si>
    <t>měna</t>
  </si>
  <si>
    <t>Dlouhodobý nehm. majetek</t>
  </si>
  <si>
    <t>Energetický posudek</t>
  </si>
  <si>
    <t>Technická dokumentace</t>
  </si>
  <si>
    <t>Použité stroje a zařízení</t>
  </si>
  <si>
    <t>Cena bez DPH (CZK)</t>
  </si>
  <si>
    <t>Výdaje celkem</t>
  </si>
  <si>
    <t>Hrazeno úvěrem NRB</t>
  </si>
  <si>
    <t>Vyplní
Banka</t>
  </si>
  <si>
    <t>hlášky</t>
  </si>
  <si>
    <t>(datum najdete ve Smlouvě, např. v článku Povinná publicita)</t>
  </si>
  <si>
    <t>Podřízený úvěr</t>
  </si>
  <si>
    <t>Včetně DPH</t>
  </si>
  <si>
    <t>Bez DPH</t>
  </si>
  <si>
    <t>Duplicitní podpora</t>
  </si>
  <si>
    <t>Chyby</t>
  </si>
  <si>
    <t>ano</t>
  </si>
  <si>
    <t>Chybí datum Žádosti</t>
  </si>
  <si>
    <t>KOMBINACE S JINOU PODPOROU NENÍ DOVOLENA</t>
  </si>
  <si>
    <t>FAKTURA BYLA UHRAZENA PŘED PODÁNÍM ŽÁDOSTI</t>
  </si>
  <si>
    <t>Jakákoliv chyba</t>
  </si>
  <si>
    <t>ne</t>
  </si>
  <si>
    <t>Chybí plátce / neplátce</t>
  </si>
  <si>
    <t>NUTNO VYPLNIT ÚDAJ</t>
  </si>
  <si>
    <t>Způsobilost DPH</t>
  </si>
  <si>
    <t>Chybí program</t>
  </si>
  <si>
    <t>Způsobilé výdaje (klient)</t>
  </si>
  <si>
    <t>Výdaje (klient)</t>
  </si>
  <si>
    <t>(bez DPH)</t>
  </si>
  <si>
    <t>(včetně DPH)</t>
  </si>
  <si>
    <t>Jiná podpora v projektu</t>
  </si>
  <si>
    <t>Korekce (alternativní investice)</t>
  </si>
  <si>
    <t>Způsobilé výdaje celkem</t>
  </si>
  <si>
    <t>Způsobilé výdaje po kontrole položek</t>
  </si>
  <si>
    <t>ÚDAJE NEJSOU SPRÁVNĚ VYPLNĚNY (VIZ UPOZORNĚNÍ VÝŠE)</t>
  </si>
  <si>
    <t>Korekce GBER 38, 41</t>
  </si>
  <si>
    <t>Výdaje v letech</t>
  </si>
  <si>
    <t>Datum uzavření Smlouvy</t>
  </si>
  <si>
    <t>Datum hodnocení (NNR)</t>
  </si>
  <si>
    <t>Skutečně vyčerpáno</t>
  </si>
  <si>
    <t>Úhrada před Žádostí</t>
  </si>
  <si>
    <t>OD</t>
  </si>
  <si>
    <t>DO</t>
  </si>
  <si>
    <t>Rok</t>
  </si>
  <si>
    <t>ZP rok 1</t>
  </si>
  <si>
    <t>ZP rok 2</t>
  </si>
  <si>
    <t>ZP rok 3</t>
  </si>
  <si>
    <t>ZP rok 4</t>
  </si>
  <si>
    <t>ZP rok 5</t>
  </si>
  <si>
    <t>ZP rok 6</t>
  </si>
  <si>
    <t>Výdaje (banka)</t>
  </si>
  <si>
    <t xml:space="preserve">1 rok </t>
  </si>
  <si>
    <t xml:space="preserve">4 rok </t>
  </si>
  <si>
    <t xml:space="preserve">2 rok </t>
  </si>
  <si>
    <t xml:space="preserve">5 rok </t>
  </si>
  <si>
    <t xml:space="preserve">3 rok </t>
  </si>
  <si>
    <t xml:space="preserve">6 rok </t>
  </si>
  <si>
    <t>DPH způsobilá</t>
  </si>
  <si>
    <t>zůsobilost DPH</t>
  </si>
  <si>
    <t>TN</t>
  </si>
  <si>
    <t>TO</t>
  </si>
  <si>
    <t>O2</t>
  </si>
  <si>
    <t>O4</t>
  </si>
  <si>
    <t>O6</t>
  </si>
  <si>
    <t>kód smlouvy</t>
  </si>
  <si>
    <t>alter inv</t>
  </si>
  <si>
    <t>O1</t>
  </si>
  <si>
    <t>O3</t>
  </si>
  <si>
    <t>O5</t>
  </si>
  <si>
    <t>TL</t>
  </si>
  <si>
    <t>TE</t>
  </si>
  <si>
    <t>TH</t>
  </si>
  <si>
    <t>TV</t>
  </si>
  <si>
    <t>Alternativní investice</t>
  </si>
  <si>
    <t>(není relevantní)</t>
  </si>
  <si>
    <t>Způsobilá</t>
  </si>
  <si>
    <t>Chybí typ smlouvy</t>
  </si>
  <si>
    <t>!!! pozor, nutno řešit s OVMP !!!</t>
  </si>
  <si>
    <t>https://www.cnb.cz/cs/financni-trhy/devizovy-trh/kurzy-devizoveho-trhu/kurzy-devizoveho-trhu/index.html?date=</t>
  </si>
  <si>
    <t>Datum vyplnění</t>
  </si>
  <si>
    <t>odkaz na kurzy ČNB</t>
  </si>
  <si>
    <t>Datum podání žádosti o úvěr NRB</t>
  </si>
  <si>
    <t>Výdaje označené jaké způsobilé ("Z")</t>
  </si>
  <si>
    <t xml:space="preserve">Link na kurzy cizích měn: </t>
  </si>
  <si>
    <t>odkaz se vygeneruje po zadání data podání žádosti o úvěr</t>
  </si>
  <si>
    <t>! prosím předkládejte v editovatelném formátu pro MS Excel či obdobné tabulkové programy (nikoliv např. v PDF) !</t>
  </si>
  <si>
    <t>Interní údaje Banky (vyplňuje pracovník middleoffice)</t>
  </si>
  <si>
    <t>Do přehledu uvádějte pouze Faktury k výdajům způsobilým pro daný program podle Výzvy. Vyplňujte pouze bíle podbarvená pole. V jednotlivých polích se zobrazuje nápověda.</t>
  </si>
  <si>
    <t>Pojmy začínající velkým písmenem mají stejný význam jako ve Smlouvě o úvěru, není-li uvedeno jinak.</t>
  </si>
  <si>
    <t>Z1</t>
  </si>
  <si>
    <t>S-podnik plus</t>
  </si>
  <si>
    <t>F6</t>
  </si>
  <si>
    <t>F7</t>
  </si>
  <si>
    <t>EU</t>
  </si>
  <si>
    <t>Povodňový restart 2024</t>
  </si>
  <si>
    <t>Úvěry FVE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</si>
</sst>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6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top" indent="1"/>
    </xf>
    <xf numFmtId="0" fontId="5" fillId="0" borderId="6" xfId="0" applyFont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 vertical="top" indent="1"/>
    </xf>
    <xf numFmtId="164" fontId="2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 indent="1"/>
    </xf>
    <xf numFmtId="3" fontId="4" fillId="0" borderId="6" xfId="0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2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0" xfId="0" applyFont="1" applyAlignment="1">
      <alignment horizontal="right" vertical="center" indent="1"/>
    </xf>
    <xf numFmtId="0" fontId="4" fillId="0" borderId="33" xfId="0" applyFont="1" applyBorder="1" applyAlignment="1">
      <alignment vertical="top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28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3" fontId="5" fillId="2" borderId="6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horizontal="left" vertical="center" inden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14" fillId="0" borderId="0" xfId="0" applyFont="1"/>
    <xf numFmtId="0" fontId="5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3" fontId="16" fillId="0" borderId="6" xfId="0" applyNumberFormat="1" applyFont="1" applyBorder="1" applyAlignment="1">
      <alignment vertical="center"/>
    </xf>
    <xf numFmtId="9" fontId="16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0" borderId="0" xfId="1" applyAlignment="1" applyProtection="1">
      <alignment horizontal="left" vertical="top" wrapText="1"/>
    </xf>
    <xf numFmtId="0" fontId="4" fillId="0" borderId="3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 indent="1"/>
    </xf>
    <xf numFmtId="1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/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165" fontId="4" fillId="2" borderId="6" xfId="0" applyNumberFormat="1" applyFont="1" applyFill="1" applyBorder="1" applyAlignment="1">
      <alignment horizontal="right" vertical="center"/>
    </xf>
    <xf numFmtId="164" fontId="3" fillId="0" borderId="4" xfId="0" applyNumberFormat="1" applyFont="1" applyBorder="1" applyAlignment="1" applyProtection="1">
      <alignment horizontal="right" vertical="center" wrapText="1"/>
      <protection locked="0"/>
    </xf>
    <xf numFmtId="164" fontId="3" fillId="0" borderId="7" xfId="0" applyNumberFormat="1" applyFont="1" applyBorder="1" applyAlignment="1" applyProtection="1">
      <alignment horizontal="right" vertical="center" wrapText="1"/>
      <protection locked="0"/>
    </xf>
    <xf numFmtId="164" fontId="3" fillId="0" borderId="11" xfId="0" applyNumberFormat="1" applyFont="1" applyBorder="1" applyAlignment="1" applyProtection="1">
      <alignment horizontal="right" vertical="center" wrapText="1"/>
      <protection locked="0"/>
    </xf>
    <xf numFmtId="0" fontId="4" fillId="2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right" vertical="center"/>
      <protection locked="0"/>
    </xf>
    <xf numFmtId="14" fontId="4" fillId="0" borderId="7" xfId="0" applyNumberFormat="1" applyFont="1" applyBorder="1" applyAlignment="1" applyProtection="1">
      <alignment horizontal="right" vertical="center"/>
      <protection locked="0"/>
    </xf>
    <xf numFmtId="14" fontId="4" fillId="0" borderId="5" xfId="0" applyNumberFormat="1" applyFont="1" applyBorder="1" applyAlignment="1" applyProtection="1">
      <alignment horizontal="right" vertical="center"/>
      <protection locked="0"/>
    </xf>
    <xf numFmtId="14" fontId="4" fillId="0" borderId="6" xfId="0" applyNumberFormat="1" applyFont="1" applyBorder="1" applyAlignment="1" applyProtection="1">
      <alignment horizontal="right" vertical="center"/>
      <protection locked="0"/>
    </xf>
    <xf numFmtId="165" fontId="4" fillId="3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right" vertical="center"/>
    </xf>
    <xf numFmtId="165" fontId="4" fillId="2" borderId="7" xfId="0" applyNumberFormat="1" applyFont="1" applyFill="1" applyBorder="1" applyAlignment="1">
      <alignment horizontal="right" vertical="center"/>
    </xf>
    <xf numFmtId="165" fontId="4" fillId="2" borderId="5" xfId="0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3" fillId="0" borderId="4" xfId="0" applyNumberFormat="1" applyFont="1" applyBorder="1" applyAlignment="1" applyProtection="1">
      <alignment horizontal="left" vertical="center" wrapText="1" indent="1"/>
      <protection locked="0"/>
    </xf>
    <xf numFmtId="49" fontId="3" fillId="0" borderId="7" xfId="0" applyNumberFormat="1" applyFont="1" applyBorder="1" applyAlignment="1" applyProtection="1">
      <alignment horizontal="left" vertical="center" wrapText="1" indent="1"/>
      <protection locked="0"/>
    </xf>
    <xf numFmtId="49" fontId="3" fillId="0" borderId="5" xfId="0" applyNumberFormat="1" applyFont="1" applyBorder="1" applyAlignment="1" applyProtection="1">
      <alignment horizontal="left" vertical="center" wrapText="1" inden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left" vertical="center" wrapText="1" indent="1"/>
    </xf>
    <xf numFmtId="49" fontId="3" fillId="0" borderId="6" xfId="0" applyNumberFormat="1" applyFont="1" applyBorder="1" applyAlignment="1" applyProtection="1">
      <alignment horizontal="left" vertical="center" wrapText="1" inden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14" fontId="4" fillId="0" borderId="7" xfId="0" applyNumberFormat="1" applyFont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wrapText="1"/>
    </xf>
    <xf numFmtId="0" fontId="15" fillId="2" borderId="0" xfId="1" applyFill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4" fontId="4" fillId="0" borderId="7" xfId="0" applyNumberFormat="1" applyFont="1" applyBorder="1" applyAlignment="1" applyProtection="1">
      <alignment horizontal="center" vertical="center" wrapText="1"/>
      <protection locked="0"/>
    </xf>
    <xf numFmtId="14" fontId="4" fillId="0" borderId="5" xfId="0" applyNumberFormat="1" applyFont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14" fontId="4" fillId="0" borderId="21" xfId="0" applyNumberFormat="1" applyFont="1" applyBorder="1" applyAlignment="1" applyProtection="1">
      <alignment horizontal="center" vertical="center" wrapText="1"/>
      <protection locked="0"/>
    </xf>
    <xf numFmtId="14" fontId="4" fillId="0" borderId="22" xfId="0" applyNumberFormat="1" applyFont="1" applyBorder="1" applyAlignment="1" applyProtection="1">
      <alignment horizontal="center" vertical="center" wrapText="1"/>
      <protection locked="0"/>
    </xf>
    <xf numFmtId="14" fontId="4" fillId="0" borderId="23" xfId="0" applyNumberFormat="1" applyFont="1" applyBorder="1" applyAlignment="1" applyProtection="1">
      <alignment horizontal="center" vertical="center" wrapText="1"/>
      <protection locked="0"/>
    </xf>
    <xf numFmtId="164" fontId="2" fillId="2" borderId="12" xfId="0" applyNumberFormat="1" applyFont="1" applyFill="1" applyBorder="1" applyAlignment="1">
      <alignment horizontal="right" vertical="center" wrapText="1"/>
    </xf>
    <xf numFmtId="164" fontId="2" fillId="2" borderId="22" xfId="0" applyNumberFormat="1" applyFont="1" applyFill="1" applyBorder="1" applyAlignment="1">
      <alignment horizontal="right" vertical="center" wrapText="1"/>
    </xf>
    <xf numFmtId="164" fontId="2" fillId="2" borderId="23" xfId="0" applyNumberFormat="1" applyFont="1" applyFill="1" applyBorder="1" applyAlignment="1">
      <alignment horizontal="right" vertical="center" wrapText="1"/>
    </xf>
    <xf numFmtId="164" fontId="2" fillId="2" borderId="21" xfId="0" applyNumberFormat="1" applyFont="1" applyFill="1" applyBorder="1" applyAlignment="1">
      <alignment horizontal="right" vertical="center" wrapText="1"/>
    </xf>
    <xf numFmtId="164" fontId="2" fillId="2" borderId="20" xfId="0" applyNumberFormat="1" applyFont="1" applyFill="1" applyBorder="1" applyAlignment="1">
      <alignment horizontal="right" vertical="center" wrapText="1"/>
    </xf>
    <xf numFmtId="164" fontId="2" fillId="2" borderId="25" xfId="0" applyNumberFormat="1" applyFont="1" applyFill="1" applyBorder="1" applyAlignment="1">
      <alignment horizontal="right" vertical="center" wrapText="1"/>
    </xf>
    <xf numFmtId="164" fontId="3" fillId="0" borderId="21" xfId="0" applyNumberFormat="1" applyFont="1" applyBorder="1" applyAlignment="1" applyProtection="1">
      <alignment horizontal="right" vertical="center" wrapText="1"/>
      <protection locked="0"/>
    </xf>
    <xf numFmtId="164" fontId="3" fillId="0" borderId="22" xfId="0" applyNumberFormat="1" applyFont="1" applyBorder="1" applyAlignment="1" applyProtection="1">
      <alignment horizontal="right" vertical="center" wrapText="1"/>
      <protection locked="0"/>
    </xf>
    <xf numFmtId="164" fontId="3" fillId="0" borderId="23" xfId="0" applyNumberFormat="1" applyFont="1" applyBorder="1" applyAlignment="1" applyProtection="1">
      <alignment horizontal="right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164" fontId="3" fillId="0" borderId="2" xfId="0" applyNumberFormat="1" applyFont="1" applyBorder="1" applyAlignment="1" applyProtection="1">
      <alignment horizontal="right" vertical="center" wrapText="1"/>
      <protection locked="0"/>
    </xf>
    <xf numFmtId="164" fontId="3" fillId="0" borderId="26" xfId="0" applyNumberFormat="1" applyFont="1" applyBorder="1" applyAlignment="1" applyProtection="1">
      <alignment horizontal="right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top" wrapText="1"/>
    </xf>
    <xf numFmtId="0" fontId="0" fillId="2" borderId="30" xfId="0" applyFill="1" applyBorder="1" applyAlignment="1">
      <alignment horizontal="center" vertical="top" wrapText="1"/>
    </xf>
  </cellXfs>
  <cellStyles count="2">
    <cellStyle name="Hypertextový odkaz" xfId="1" builtinId="8"/>
    <cellStyle name="Normální" xfId="0" builtinId="0"/>
  </cellStyles>
  <dxfs count="10">
    <dxf>
      <font>
        <color rgb="FF0000FF"/>
      </font>
    </dxf>
    <dxf>
      <fill>
        <patternFill>
          <bgColor theme="0" tint="-4.9989318521683403E-2"/>
        </patternFill>
      </fill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fcik/Downloads/Priloha_Projekt_Transformace_2306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kt"/>
      <sheetName val="List1"/>
      <sheetName val="_vst"/>
    </sheetNames>
    <sheetDataSet>
      <sheetData sheetId="0" refreshError="1"/>
      <sheetData sheetId="1" refreshError="1"/>
      <sheetData sheetId="2">
        <row r="2">
          <cell r="B2" t="str">
            <v>Dlouhodobý nehmotný majetek</v>
          </cell>
        </row>
        <row r="3">
          <cell r="B3" t="str">
            <v>Nezastavěný pozemek</v>
          </cell>
        </row>
        <row r="4">
          <cell r="B4" t="str">
            <v>Koupě budovy (včetně pozemku)</v>
          </cell>
        </row>
        <row r="5">
          <cell r="B5" t="str">
            <v>Výstavba budovy</v>
          </cell>
        </row>
        <row r="6">
          <cell r="B6" t="str">
            <v>Nástavba, přístavba, rekonstr.</v>
          </cell>
        </row>
        <row r="7">
          <cell r="B7" t="str">
            <v>Nové stroje a zařízení</v>
          </cell>
        </row>
        <row r="8">
          <cell r="B8" t="str">
            <v>Použité/repasované stroje a zař.</v>
          </cell>
        </row>
        <row r="9">
          <cell r="B9" t="str">
            <v>Dlouhodobý finanční majetek</v>
          </cell>
        </row>
        <row r="10">
          <cell r="B10" t="str">
            <v>Zásoby</v>
          </cell>
        </row>
        <row r="11">
          <cell r="B11" t="str">
            <v>Pohledávky</v>
          </cell>
        </row>
        <row r="12">
          <cell r="B12" t="str">
            <v>Ostatní výdaje (nezpůsobilé)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28E20D-D91C-4E39-90E7-8F6915BEE161}" name="prods" displayName="prods" ref="G1:I17" totalsRowShown="0" tableBorderDxfId="9">
  <autoFilter ref="G1:I17" xr:uid="{C728E20D-D91C-4E39-90E7-8F6915BEE161}"/>
  <sortState xmlns:xlrd2="http://schemas.microsoft.com/office/spreadsheetml/2017/richdata2" ref="G2:I17">
    <sortCondition ref="G2:G17"/>
  </sortState>
  <tableColumns count="3">
    <tableColumn id="1" xr3:uid="{EB6B2BEB-8419-439C-8AEC-E8DB5B3B03AA}" name="kód smlouvy" dataDxfId="8"/>
    <tableColumn id="2" xr3:uid="{161D4834-D01B-4173-8504-8805C80E7BC5}" name="program" dataDxfId="7"/>
    <tableColumn id="3" xr3:uid="{9EB707D8-D13B-4A1B-BA0A-9EC918A09E3A}" name="alter inv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7B29A0-30C7-48E0-9535-64E85B84C935}" name="DPH" displayName="DPH" ref="B1:C7" totalsRowShown="0" headerRowDxfId="5" dataDxfId="4">
  <autoFilter ref="B1:C7" xr:uid="{E37B29A0-30C7-48E0-9535-64E85B84C935}"/>
  <sortState xmlns:xlrd2="http://schemas.microsoft.com/office/spreadsheetml/2017/richdata2" ref="B2:C7">
    <sortCondition ref="B2:B7"/>
  </sortState>
  <tableColumns count="2">
    <tableColumn id="1" xr3:uid="{B37E63FF-9849-4E37-8D8B-9505D3BF2071}" name="program" dataDxfId="3"/>
    <tableColumn id="2" xr3:uid="{D41BB917-966F-45BB-A7A1-48BB1E3DF78B}" name="zůsobilost DPH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nb.cz/cs/financni-trhy/devizovy-trh/kurzy-devizoveho-trhu/kurzy-devizoveho-trhu/index.html?date=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Z82"/>
  <sheetViews>
    <sheetView showGridLines="0" tabSelected="1" zoomScale="85" zoomScaleNormal="85" zoomScalePageLayoutView="55" workbookViewId="0">
      <selection activeCell="F5" sqref="F5:H5"/>
    </sheetView>
  </sheetViews>
  <sheetFormatPr defaultColWidth="9.140625" defaultRowHeight="12" x14ac:dyDescent="0.25"/>
  <cols>
    <col min="1" max="2" width="3.7109375" style="14" customWidth="1"/>
    <col min="3" max="3" width="4.5703125" style="14" customWidth="1"/>
    <col min="4" max="57" width="3.7109375" style="14" customWidth="1"/>
    <col min="58" max="58" width="1.7109375" style="14" customWidth="1"/>
    <col min="59" max="60" width="3.7109375" style="14" customWidth="1"/>
    <col min="61" max="61" width="5.7109375" style="14" customWidth="1"/>
    <col min="62" max="70" width="11.140625" style="18" customWidth="1"/>
    <col min="71" max="77" width="11.140625" style="20" customWidth="1"/>
    <col min="78" max="78" width="24.140625" style="20" customWidth="1"/>
    <col min="79" max="79" width="23.42578125" style="14" customWidth="1"/>
    <col min="80" max="16384" width="9.140625" style="14"/>
  </cols>
  <sheetData>
    <row r="2" spans="1:78" s="2" customFormat="1" ht="36.75" customHeight="1" x14ac:dyDescent="0.2">
      <c r="A2" s="106" t="s">
        <v>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3"/>
      <c r="AH2" s="3"/>
      <c r="AI2" s="62"/>
      <c r="BJ2" s="15"/>
      <c r="BK2" s="15"/>
      <c r="BL2" s="15"/>
      <c r="BM2" s="15"/>
      <c r="BN2" s="15"/>
      <c r="BO2" s="15"/>
      <c r="BP2" s="15"/>
      <c r="BQ2" s="15"/>
      <c r="BR2" s="15"/>
      <c r="BS2" s="22"/>
      <c r="BT2" s="22"/>
      <c r="BU2" s="22"/>
      <c r="BV2" s="22"/>
      <c r="BW2" s="22"/>
      <c r="BX2" s="22"/>
      <c r="BY2" s="22"/>
      <c r="BZ2" s="22"/>
    </row>
    <row r="3" spans="1:78" s="2" customFormat="1" ht="36.75" customHeight="1" x14ac:dyDescent="0.2">
      <c r="A3" s="122" t="s">
        <v>145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3"/>
      <c r="AH3" s="3"/>
      <c r="AI3" s="62"/>
      <c r="BJ3" s="15"/>
      <c r="BK3" s="15"/>
      <c r="BL3" s="15"/>
      <c r="BM3" s="15"/>
      <c r="BN3" s="15"/>
      <c r="BO3" s="15"/>
      <c r="BP3" s="15"/>
      <c r="BQ3" s="15"/>
      <c r="BR3" s="15"/>
      <c r="BS3" s="22"/>
      <c r="BT3" s="22"/>
      <c r="BU3" s="22"/>
      <c r="BV3" s="22"/>
      <c r="BW3" s="22"/>
      <c r="BX3" s="22"/>
      <c r="BY3" s="22"/>
      <c r="BZ3" s="22"/>
    </row>
    <row r="4" spans="1:78" s="2" customForma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BJ4" s="15"/>
      <c r="BK4" s="15"/>
      <c r="BL4" s="15"/>
      <c r="BM4" s="15"/>
      <c r="BN4" s="15"/>
      <c r="BO4" s="15"/>
      <c r="BP4" s="15"/>
      <c r="BQ4" s="15"/>
      <c r="BR4" s="15"/>
      <c r="BS4" s="22"/>
      <c r="BT4" s="22"/>
      <c r="BU4" s="22"/>
      <c r="BV4" s="22"/>
      <c r="BW4" s="22"/>
      <c r="BX4" s="22"/>
      <c r="BY4" s="22"/>
      <c r="BZ4" s="22"/>
    </row>
    <row r="5" spans="1:78" s="1" customFormat="1" ht="18" customHeight="1" x14ac:dyDescent="0.2">
      <c r="E5" s="7" t="s">
        <v>16</v>
      </c>
      <c r="F5" s="111"/>
      <c r="G5" s="111"/>
      <c r="H5" s="111"/>
      <c r="I5" s="6" t="s">
        <v>12</v>
      </c>
      <c r="J5" s="111"/>
      <c r="K5" s="111"/>
      <c r="L5" s="111"/>
      <c r="M5" s="6" t="s">
        <v>12</v>
      </c>
      <c r="N5" s="111"/>
      <c r="O5" s="111"/>
      <c r="P5" s="70" t="str">
        <f>IF(_vstupy!V3&gt;0,_vstupy!$F$2,"")</f>
        <v/>
      </c>
      <c r="Y5" s="9" t="s">
        <v>139</v>
      </c>
      <c r="Z5" s="119"/>
      <c r="AA5" s="120"/>
      <c r="AB5" s="120"/>
      <c r="AC5" s="121"/>
      <c r="BJ5" s="16"/>
      <c r="BK5" s="16"/>
      <c r="BL5" s="16"/>
      <c r="BM5" s="16"/>
      <c r="BN5" s="16"/>
      <c r="BO5" s="16"/>
      <c r="BP5" s="16"/>
      <c r="BQ5" s="16"/>
      <c r="BR5" s="16"/>
      <c r="BS5" s="8"/>
      <c r="BT5" s="8"/>
      <c r="BU5" s="8"/>
      <c r="BV5" s="8"/>
      <c r="BW5" s="8"/>
      <c r="BX5" s="8"/>
      <c r="BY5" s="8"/>
      <c r="BZ5" s="8"/>
    </row>
    <row r="6" spans="1:78" s="4" customFormat="1" ht="3" customHeight="1" x14ac:dyDescent="0.25">
      <c r="BJ6" s="17"/>
      <c r="BK6" s="17"/>
      <c r="BL6" s="17"/>
      <c r="BM6" s="17"/>
      <c r="BN6" s="17"/>
      <c r="BO6" s="17"/>
      <c r="BP6" s="17"/>
      <c r="BQ6" s="17"/>
      <c r="BR6" s="17"/>
      <c r="BS6" s="23"/>
      <c r="BT6" s="23"/>
      <c r="BU6" s="23"/>
      <c r="BV6" s="23"/>
      <c r="BW6" s="23"/>
      <c r="BX6" s="23"/>
      <c r="BY6" s="23"/>
      <c r="BZ6" s="23"/>
    </row>
    <row r="7" spans="1:78" s="4" customFormat="1" ht="18" customHeight="1" x14ac:dyDescent="0.25">
      <c r="C7" s="11"/>
      <c r="E7" s="9" t="s">
        <v>14</v>
      </c>
      <c r="F7" s="112" t="str">
        <f>IF(N5="","",VLOOKUP($N$5,prods[],2,0))</f>
        <v/>
      </c>
      <c r="G7" s="112"/>
      <c r="H7" s="112"/>
      <c r="I7" s="112"/>
      <c r="J7" s="112"/>
      <c r="K7" s="112"/>
      <c r="L7" s="112"/>
      <c r="BJ7" s="17"/>
      <c r="BK7" s="17"/>
      <c r="BL7" s="17"/>
      <c r="BM7" s="17"/>
      <c r="BN7" s="17"/>
      <c r="BO7" s="17"/>
      <c r="BP7" s="17"/>
      <c r="BQ7" s="17"/>
      <c r="BR7" s="17"/>
      <c r="BS7" s="23"/>
      <c r="BT7" s="23"/>
      <c r="BU7" s="23"/>
      <c r="BV7" s="23"/>
      <c r="BW7" s="23"/>
      <c r="BX7" s="23"/>
      <c r="BY7" s="23"/>
      <c r="BZ7" s="23"/>
    </row>
    <row r="8" spans="1:78" s="4" customFormat="1" ht="3" customHeight="1" x14ac:dyDescent="0.25">
      <c r="BJ8" s="17"/>
      <c r="BK8" s="17"/>
      <c r="BL8" s="17"/>
      <c r="BM8" s="17"/>
      <c r="BN8" s="17"/>
      <c r="BO8" s="17"/>
      <c r="BP8" s="17"/>
      <c r="BQ8" s="17"/>
      <c r="BR8" s="17"/>
      <c r="BS8" s="23"/>
      <c r="BT8" s="23"/>
      <c r="BU8" s="23"/>
      <c r="BV8" s="23"/>
      <c r="BW8" s="23"/>
      <c r="BX8" s="23"/>
      <c r="BY8" s="23"/>
      <c r="BZ8" s="23"/>
    </row>
    <row r="9" spans="1:78" s="4" customFormat="1" ht="18" customHeight="1" x14ac:dyDescent="0.25">
      <c r="E9" s="9" t="s">
        <v>15</v>
      </c>
      <c r="F9" s="108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10"/>
      <c r="BJ9" s="17"/>
      <c r="BK9" s="17"/>
      <c r="BL9" s="17"/>
      <c r="BM9" s="17"/>
      <c r="BN9" s="17"/>
      <c r="BO9" s="17"/>
      <c r="BP9" s="17"/>
      <c r="BQ9" s="17"/>
      <c r="BR9" s="17"/>
      <c r="BS9" s="23"/>
      <c r="BT9" s="23"/>
      <c r="BU9" s="23"/>
      <c r="BV9" s="23"/>
      <c r="BW9" s="23"/>
      <c r="BX9" s="23"/>
      <c r="BY9" s="23"/>
      <c r="BZ9" s="23"/>
    </row>
    <row r="10" spans="1:78" s="4" customFormat="1" ht="3" customHeight="1" x14ac:dyDescent="0.25">
      <c r="BJ10" s="17"/>
      <c r="BK10" s="17"/>
      <c r="BL10" s="17"/>
      <c r="BM10" s="17"/>
      <c r="BN10" s="17"/>
      <c r="BO10" s="17"/>
      <c r="BP10" s="17"/>
      <c r="BQ10" s="17"/>
      <c r="BR10" s="17"/>
      <c r="BS10" s="23"/>
      <c r="BT10" s="23"/>
      <c r="BU10" s="23"/>
      <c r="BV10" s="23"/>
      <c r="BW10" s="23"/>
      <c r="BX10" s="23"/>
      <c r="BY10" s="23"/>
      <c r="BZ10" s="23"/>
    </row>
    <row r="11" spans="1:78" s="4" customFormat="1" ht="18" customHeight="1" x14ac:dyDescent="0.25">
      <c r="E11" s="9" t="s">
        <v>11</v>
      </c>
      <c r="F11" s="113"/>
      <c r="G11" s="113"/>
      <c r="H11" s="113"/>
      <c r="I11" s="113"/>
      <c r="J11" s="113"/>
      <c r="K11" s="113"/>
      <c r="L11" s="113"/>
      <c r="R11" s="47" t="s">
        <v>17</v>
      </c>
      <c r="S11" s="114"/>
      <c r="T11" s="114"/>
      <c r="U11" s="114"/>
      <c r="W11" s="64" t="str">
        <f>IF(_vstupy!X3&gt;0,_vstupy!$F$2,"")</f>
        <v/>
      </c>
      <c r="AD11" s="12"/>
      <c r="AE11" s="12"/>
      <c r="BJ11" s="17"/>
      <c r="BK11" s="17"/>
      <c r="BL11" s="17"/>
      <c r="BM11" s="17"/>
      <c r="BN11" s="17"/>
      <c r="BO11" s="17"/>
      <c r="BP11" s="17"/>
      <c r="BQ11" s="17"/>
      <c r="BR11" s="17"/>
      <c r="BS11" s="23"/>
      <c r="BT11" s="23"/>
      <c r="BU11" s="23"/>
      <c r="BV11" s="23"/>
      <c r="BW11" s="23"/>
      <c r="BX11" s="23"/>
      <c r="BY11" s="23"/>
      <c r="BZ11" s="23"/>
    </row>
    <row r="12" spans="1:78" s="4" customFormat="1" ht="3" customHeight="1" x14ac:dyDescent="0.25">
      <c r="E12" s="9"/>
      <c r="F12" s="72"/>
      <c r="G12" s="72"/>
      <c r="H12" s="72"/>
      <c r="I12" s="72"/>
      <c r="J12" s="72"/>
      <c r="K12" s="72"/>
      <c r="L12" s="72"/>
      <c r="R12" s="47"/>
      <c r="S12" s="23"/>
      <c r="T12" s="23"/>
      <c r="U12" s="23"/>
      <c r="W12" s="64"/>
      <c r="AD12" s="12"/>
      <c r="AE12" s="12"/>
      <c r="BJ12" s="17"/>
      <c r="BK12" s="17"/>
      <c r="BL12" s="17"/>
      <c r="BM12" s="17"/>
      <c r="BN12" s="17"/>
      <c r="BO12" s="17"/>
      <c r="BP12" s="17"/>
      <c r="BQ12" s="17"/>
      <c r="BR12" s="17"/>
      <c r="BS12" s="23"/>
      <c r="BT12" s="23"/>
      <c r="BU12" s="23"/>
      <c r="BV12" s="23"/>
      <c r="BW12" s="23"/>
      <c r="BX12" s="23"/>
      <c r="BY12" s="23"/>
      <c r="BZ12" s="23"/>
    </row>
    <row r="13" spans="1:78" s="4" customFormat="1" ht="18" customHeight="1" x14ac:dyDescent="0.25">
      <c r="E13" s="9"/>
      <c r="F13" s="72"/>
      <c r="G13" s="72"/>
      <c r="H13" s="47" t="s">
        <v>141</v>
      </c>
      <c r="I13" s="119"/>
      <c r="J13" s="120"/>
      <c r="K13" s="120"/>
      <c r="L13" s="121"/>
      <c r="M13" s="10" t="s">
        <v>70</v>
      </c>
      <c r="R13" s="47"/>
      <c r="S13" s="23"/>
      <c r="T13" s="23"/>
      <c r="U13" s="23"/>
      <c r="W13" s="64"/>
      <c r="AA13" s="70" t="str">
        <f>IF(_vstupy!W3&gt;0,_vstupy!$F$2,"")</f>
        <v/>
      </c>
      <c r="AD13" s="12"/>
      <c r="AE13" s="12"/>
      <c r="BJ13" s="17"/>
      <c r="BK13" s="17"/>
      <c r="BL13" s="17"/>
      <c r="BM13" s="17"/>
      <c r="BN13" s="17"/>
      <c r="BO13" s="17"/>
      <c r="BP13" s="17"/>
      <c r="BQ13" s="17"/>
      <c r="BR13" s="17"/>
      <c r="BS13" s="23"/>
      <c r="BT13" s="23"/>
      <c r="BU13" s="23"/>
      <c r="BV13" s="23"/>
      <c r="BW13" s="23"/>
      <c r="BX13" s="23"/>
      <c r="BY13" s="23"/>
      <c r="BZ13" s="23"/>
    </row>
    <row r="14" spans="1:78" s="4" customFormat="1" ht="7.9" customHeight="1" x14ac:dyDescent="0.25">
      <c r="E14" s="9"/>
      <c r="F14" s="72"/>
      <c r="G14" s="72"/>
      <c r="H14" s="47"/>
      <c r="I14" s="73"/>
      <c r="J14" s="73"/>
      <c r="K14" s="73"/>
      <c r="L14" s="73"/>
      <c r="M14" s="10"/>
      <c r="R14" s="47"/>
      <c r="S14" s="23"/>
      <c r="T14" s="23"/>
      <c r="U14" s="23"/>
      <c r="W14" s="64"/>
      <c r="Z14" s="70"/>
      <c r="AD14" s="12"/>
      <c r="AE14" s="12"/>
      <c r="BJ14" s="17"/>
      <c r="BK14" s="17"/>
      <c r="BL14" s="17"/>
      <c r="BM14" s="17"/>
      <c r="BN14" s="17"/>
      <c r="BO14" s="17"/>
      <c r="BP14" s="17"/>
      <c r="BQ14" s="17"/>
      <c r="BR14" s="17"/>
      <c r="BS14" s="23"/>
      <c r="BT14" s="23"/>
      <c r="BU14" s="23"/>
      <c r="BV14" s="23"/>
      <c r="BW14" s="23"/>
      <c r="BX14" s="23"/>
      <c r="BY14" s="23"/>
      <c r="BZ14" s="23"/>
    </row>
    <row r="15" spans="1:78" s="4" customFormat="1" ht="18" customHeight="1" x14ac:dyDescent="0.25">
      <c r="A15" s="4" t="s">
        <v>148</v>
      </c>
      <c r="E15" s="9"/>
      <c r="F15" s="72"/>
      <c r="G15" s="72"/>
      <c r="H15" s="47"/>
      <c r="I15" s="73"/>
      <c r="J15" s="73"/>
      <c r="K15" s="73"/>
      <c r="L15" s="73"/>
      <c r="M15" s="10"/>
      <c r="R15" s="47"/>
      <c r="S15" s="23"/>
      <c r="T15" s="23"/>
      <c r="U15" s="23"/>
      <c r="W15" s="64"/>
      <c r="Z15" s="70"/>
      <c r="AD15" s="12"/>
      <c r="AE15" s="12"/>
      <c r="BJ15" s="17"/>
      <c r="BK15" s="17"/>
      <c r="BL15" s="17"/>
      <c r="BM15" s="17"/>
      <c r="BN15" s="17"/>
      <c r="BO15" s="17"/>
      <c r="BP15" s="17"/>
      <c r="BQ15" s="17"/>
      <c r="BR15" s="17"/>
      <c r="BS15" s="23"/>
      <c r="BT15" s="23"/>
      <c r="BU15" s="23"/>
      <c r="BV15" s="23"/>
      <c r="BW15" s="23"/>
      <c r="BX15" s="23"/>
      <c r="BY15" s="23"/>
      <c r="BZ15" s="23"/>
    </row>
    <row r="16" spans="1:78" s="1" customFormat="1" ht="36" customHeight="1" x14ac:dyDescent="0.2">
      <c r="BK16" s="16"/>
      <c r="BL16" s="16"/>
      <c r="BM16" s="16"/>
      <c r="BN16" s="16"/>
      <c r="BO16" s="16"/>
      <c r="BP16" s="16"/>
      <c r="BQ16" s="16"/>
      <c r="BR16" s="16"/>
      <c r="BS16" s="8"/>
      <c r="BT16" s="8"/>
      <c r="BU16" s="8"/>
      <c r="BV16" s="8"/>
      <c r="BW16" s="8"/>
      <c r="BX16" s="8"/>
      <c r="BY16" s="8"/>
      <c r="BZ16" s="8"/>
    </row>
    <row r="17" spans="1:78" s="1" customFormat="1" ht="18" customHeight="1" x14ac:dyDescent="0.2">
      <c r="A17" s="115" t="s">
        <v>147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BK17" s="16"/>
      <c r="BL17" s="16"/>
      <c r="BM17" s="16"/>
      <c r="BN17" s="16"/>
      <c r="BO17" s="16"/>
      <c r="BP17" s="16"/>
      <c r="BQ17" s="16"/>
      <c r="BR17" s="16"/>
      <c r="BS17" s="8"/>
      <c r="BT17" s="8"/>
      <c r="BU17" s="8"/>
      <c r="BV17" s="8"/>
      <c r="BW17" s="8"/>
      <c r="BX17" s="8"/>
      <c r="BY17" s="8"/>
      <c r="BZ17" s="8"/>
    </row>
    <row r="18" spans="1:78" s="1" customFormat="1" ht="7.9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BK18" s="16"/>
      <c r="BL18" s="16"/>
      <c r="BM18" s="16"/>
      <c r="BN18" s="16"/>
      <c r="BO18" s="16"/>
      <c r="BP18" s="16"/>
      <c r="BQ18" s="16"/>
      <c r="BR18" s="16"/>
      <c r="BS18" s="8"/>
      <c r="BT18" s="8"/>
      <c r="BU18" s="8"/>
      <c r="BV18" s="8"/>
      <c r="BW18" s="8"/>
      <c r="BX18" s="8"/>
      <c r="BY18" s="8"/>
      <c r="BZ18" s="8"/>
    </row>
    <row r="19" spans="1:78" s="1" customFormat="1" ht="18" customHeight="1" x14ac:dyDescent="0.2">
      <c r="A19" s="71"/>
      <c r="B19" s="71"/>
      <c r="C19" s="71"/>
      <c r="D19" s="71"/>
      <c r="E19" s="71"/>
      <c r="F19" s="49" t="s">
        <v>143</v>
      </c>
      <c r="G19" s="123" t="str">
        <f>IF(přehled_Faktur!I13="",_vstupy!F10,HYPERLINK(_vstupy!J3))</f>
        <v>odkaz se vygeneruje po zadání data podání žádosti o úvěr</v>
      </c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71"/>
      <c r="AM19" s="71"/>
      <c r="AN19" s="71"/>
      <c r="AO19" s="71"/>
      <c r="BK19" s="16"/>
      <c r="BL19" s="16"/>
      <c r="BM19" s="16"/>
      <c r="BN19" s="16"/>
      <c r="BO19" s="16"/>
      <c r="BP19" s="16"/>
      <c r="BQ19" s="16"/>
      <c r="BR19" s="16"/>
      <c r="BS19" s="8"/>
      <c r="BT19" s="8"/>
      <c r="BU19" s="8"/>
      <c r="BV19" s="8"/>
      <c r="BW19" s="8"/>
      <c r="BX19" s="8"/>
      <c r="BY19" s="8"/>
      <c r="BZ19" s="8"/>
    </row>
    <row r="20" spans="1:78" s="4" customFormat="1" ht="12.75" thickBot="1" x14ac:dyDescent="0.3">
      <c r="A20" s="5"/>
      <c r="C20" s="11"/>
      <c r="D20" s="11"/>
      <c r="E20" s="11"/>
      <c r="F20" s="11"/>
      <c r="G20" s="11"/>
      <c r="H20" s="11"/>
      <c r="I20" s="11"/>
      <c r="J20" s="11"/>
      <c r="K20" s="11"/>
      <c r="L20" s="11"/>
      <c r="BZ20" s="23"/>
    </row>
    <row r="21" spans="1:78" s="13" customFormat="1" ht="30" customHeight="1" x14ac:dyDescent="0.25">
      <c r="A21" s="116" t="s">
        <v>0</v>
      </c>
      <c r="B21" s="104"/>
      <c r="C21" s="104"/>
      <c r="D21" s="104"/>
      <c r="E21" s="105"/>
      <c r="F21" s="84" t="s">
        <v>1</v>
      </c>
      <c r="G21" s="84"/>
      <c r="H21" s="84"/>
      <c r="I21" s="84"/>
      <c r="J21" s="84"/>
      <c r="K21" s="84"/>
      <c r="L21" s="84"/>
      <c r="M21" s="84"/>
      <c r="N21" s="84"/>
      <c r="O21" s="84"/>
      <c r="P21" s="84" t="s">
        <v>2</v>
      </c>
      <c r="Q21" s="84"/>
      <c r="R21" s="84"/>
      <c r="S21" s="84"/>
      <c r="T21" s="84"/>
      <c r="U21" s="84"/>
      <c r="V21" s="84"/>
      <c r="W21" s="84" t="s">
        <v>3</v>
      </c>
      <c r="X21" s="84"/>
      <c r="Y21" s="84"/>
      <c r="Z21" s="84"/>
      <c r="AA21" s="103" t="s">
        <v>67</v>
      </c>
      <c r="AB21" s="104"/>
      <c r="AC21" s="105"/>
      <c r="AD21" s="84" t="s">
        <v>7</v>
      </c>
      <c r="AE21" s="84"/>
      <c r="AF21" s="84"/>
      <c r="AG21" s="84"/>
      <c r="AH21" s="84" t="s">
        <v>4</v>
      </c>
      <c r="AI21" s="84"/>
      <c r="AJ21" s="84"/>
      <c r="AK21" s="84"/>
      <c r="AL21" s="84" t="s">
        <v>5</v>
      </c>
      <c r="AM21" s="84"/>
      <c r="AN21" s="84" t="s">
        <v>6</v>
      </c>
      <c r="AO21" s="84"/>
      <c r="AP21" s="84" t="s">
        <v>65</v>
      </c>
      <c r="AQ21" s="84"/>
      <c r="AR21" s="84"/>
      <c r="AS21" s="84"/>
      <c r="AT21" s="84" t="s">
        <v>10</v>
      </c>
      <c r="AU21" s="84"/>
      <c r="AV21" s="84"/>
      <c r="AW21" s="84"/>
      <c r="AX21" s="84" t="s">
        <v>8</v>
      </c>
      <c r="AY21" s="84"/>
      <c r="AZ21" s="84"/>
      <c r="BA21" s="84"/>
      <c r="BB21" s="84" t="s">
        <v>9</v>
      </c>
      <c r="BC21" s="84"/>
      <c r="BD21" s="84"/>
      <c r="BE21" s="85"/>
      <c r="BG21" s="129" t="s">
        <v>68</v>
      </c>
      <c r="BH21" s="130"/>
      <c r="BZ21" s="24"/>
    </row>
    <row r="22" spans="1:78" ht="14.1" customHeight="1" x14ac:dyDescent="0.25">
      <c r="A22" s="117"/>
      <c r="B22" s="118"/>
      <c r="C22" s="118"/>
      <c r="D22" s="118"/>
      <c r="E22" s="118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5"/>
      <c r="Q22" s="125"/>
      <c r="R22" s="125"/>
      <c r="S22" s="125"/>
      <c r="T22" s="125"/>
      <c r="U22" s="125"/>
      <c r="V22" s="125"/>
      <c r="W22" s="126"/>
      <c r="X22" s="127"/>
      <c r="Y22" s="127"/>
      <c r="Z22" s="128"/>
      <c r="AA22" s="126"/>
      <c r="AB22" s="127"/>
      <c r="AC22" s="128"/>
      <c r="AD22" s="81"/>
      <c r="AE22" s="82"/>
      <c r="AF22" s="82"/>
      <c r="AG22" s="89"/>
      <c r="AH22" s="81"/>
      <c r="AI22" s="82"/>
      <c r="AJ22" s="82"/>
      <c r="AK22" s="89"/>
      <c r="AL22" s="90"/>
      <c r="AM22" s="91"/>
      <c r="AN22" s="92"/>
      <c r="AO22" s="93"/>
      <c r="AP22" s="86" t="str">
        <f>IF(AT22="","",ROUND(AX22-AT22,0))</f>
        <v/>
      </c>
      <c r="AQ22" s="87"/>
      <c r="AR22" s="87"/>
      <c r="AS22" s="88"/>
      <c r="AT22" s="86" t="str">
        <f>IF(AH22="","",IF(AN22="",AH22,ROUND(AH22*AN22,0)))</f>
        <v/>
      </c>
      <c r="AU22" s="87"/>
      <c r="AV22" s="87"/>
      <c r="AW22" s="88"/>
      <c r="AX22" s="86" t="str">
        <f>IF(AD22="","",IF(AN22="",AD22,ROUND(AD22*AN22,0)))</f>
        <v/>
      </c>
      <c r="AY22" s="87"/>
      <c r="AZ22" s="87"/>
      <c r="BA22" s="88"/>
      <c r="BB22" s="81"/>
      <c r="BC22" s="82"/>
      <c r="BD22" s="82"/>
      <c r="BE22" s="83"/>
      <c r="BG22" s="131"/>
      <c r="BH22" s="132"/>
      <c r="BI22" s="26" t="str">
        <f>IF(_vstupy!T3=1,_vstupy!$F$3,IF(_vstupy!U3=1,_vstupy!$F$4,""))</f>
        <v/>
      </c>
    </row>
    <row r="23" spans="1:78" ht="14.1" customHeight="1" x14ac:dyDescent="0.25">
      <c r="A23" s="117"/>
      <c r="B23" s="118"/>
      <c r="C23" s="118"/>
      <c r="D23" s="118"/>
      <c r="E23" s="118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5"/>
      <c r="Q23" s="125"/>
      <c r="R23" s="125"/>
      <c r="S23" s="125"/>
      <c r="T23" s="125"/>
      <c r="U23" s="125"/>
      <c r="V23" s="125"/>
      <c r="W23" s="126"/>
      <c r="X23" s="127"/>
      <c r="Y23" s="127"/>
      <c r="Z23" s="128"/>
      <c r="AA23" s="126"/>
      <c r="AB23" s="127"/>
      <c r="AC23" s="128"/>
      <c r="AD23" s="81"/>
      <c r="AE23" s="82"/>
      <c r="AF23" s="82"/>
      <c r="AG23" s="89"/>
      <c r="AH23" s="81"/>
      <c r="AI23" s="82"/>
      <c r="AJ23" s="82"/>
      <c r="AK23" s="89"/>
      <c r="AL23" s="90"/>
      <c r="AM23" s="91"/>
      <c r="AN23" s="92"/>
      <c r="AO23" s="93"/>
      <c r="AP23" s="86" t="str">
        <f t="shared" ref="AP23:AP60" si="0">IF(AT23="","",ROUND(AX23-AT23,0))</f>
        <v/>
      </c>
      <c r="AQ23" s="87"/>
      <c r="AR23" s="87"/>
      <c r="AS23" s="88"/>
      <c r="AT23" s="86" t="str">
        <f t="shared" ref="AT23:AT60" si="1">IF(AH23="","",IF(AN23="",AH23,ROUND(AH23*AN23,0)))</f>
        <v/>
      </c>
      <c r="AU23" s="87"/>
      <c r="AV23" s="87"/>
      <c r="AW23" s="88"/>
      <c r="AX23" s="86" t="str">
        <f t="shared" ref="AX23:AX60" si="2">IF(AD23="","",IF(AN23="",AD23,ROUND(AD23*AN23,0)))</f>
        <v/>
      </c>
      <c r="AY23" s="87"/>
      <c r="AZ23" s="87"/>
      <c r="BA23" s="88"/>
      <c r="BB23" s="81"/>
      <c r="BC23" s="82"/>
      <c r="BD23" s="82"/>
      <c r="BE23" s="83"/>
      <c r="BG23" s="131"/>
      <c r="BH23" s="132"/>
      <c r="BI23" s="26" t="str">
        <f>IF(_vstupy!T4=1,_vstupy!$F$3,IF(_vstupy!U4=1,_vstupy!$F$4,""))</f>
        <v/>
      </c>
    </row>
    <row r="24" spans="1:78" ht="14.1" customHeight="1" x14ac:dyDescent="0.25">
      <c r="A24" s="117"/>
      <c r="B24" s="118"/>
      <c r="C24" s="118"/>
      <c r="D24" s="118"/>
      <c r="E24" s="118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5"/>
      <c r="Q24" s="125"/>
      <c r="R24" s="125"/>
      <c r="S24" s="125"/>
      <c r="T24" s="125"/>
      <c r="U24" s="125"/>
      <c r="V24" s="125"/>
      <c r="W24" s="126"/>
      <c r="X24" s="127"/>
      <c r="Y24" s="127"/>
      <c r="Z24" s="128"/>
      <c r="AA24" s="126"/>
      <c r="AB24" s="127"/>
      <c r="AC24" s="128"/>
      <c r="AD24" s="81"/>
      <c r="AE24" s="82"/>
      <c r="AF24" s="82"/>
      <c r="AG24" s="89"/>
      <c r="AH24" s="81"/>
      <c r="AI24" s="82"/>
      <c r="AJ24" s="82"/>
      <c r="AK24" s="89"/>
      <c r="AL24" s="90"/>
      <c r="AM24" s="91"/>
      <c r="AN24" s="92"/>
      <c r="AO24" s="93"/>
      <c r="AP24" s="86" t="str">
        <f t="shared" si="0"/>
        <v/>
      </c>
      <c r="AQ24" s="87"/>
      <c r="AR24" s="87"/>
      <c r="AS24" s="88"/>
      <c r="AT24" s="86" t="str">
        <f t="shared" si="1"/>
        <v/>
      </c>
      <c r="AU24" s="87"/>
      <c r="AV24" s="87"/>
      <c r="AW24" s="88"/>
      <c r="AX24" s="86" t="str">
        <f t="shared" si="2"/>
        <v/>
      </c>
      <c r="AY24" s="87"/>
      <c r="AZ24" s="87"/>
      <c r="BA24" s="88"/>
      <c r="BB24" s="81"/>
      <c r="BC24" s="82"/>
      <c r="BD24" s="82"/>
      <c r="BE24" s="83"/>
      <c r="BG24" s="131"/>
      <c r="BH24" s="132"/>
      <c r="BI24" s="26" t="str">
        <f>IF(_vstupy!T5=1,_vstupy!$F$3,IF(_vstupy!U5=1,_vstupy!$F$4,""))</f>
        <v/>
      </c>
    </row>
    <row r="25" spans="1:78" ht="14.1" customHeight="1" x14ac:dyDescent="0.25">
      <c r="A25" s="117"/>
      <c r="B25" s="118"/>
      <c r="C25" s="118"/>
      <c r="D25" s="118"/>
      <c r="E25" s="118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5"/>
      <c r="Q25" s="125"/>
      <c r="R25" s="125"/>
      <c r="S25" s="125"/>
      <c r="T25" s="125"/>
      <c r="U25" s="125"/>
      <c r="V25" s="125"/>
      <c r="W25" s="126"/>
      <c r="X25" s="127"/>
      <c r="Y25" s="127"/>
      <c r="Z25" s="128"/>
      <c r="AA25" s="126"/>
      <c r="AB25" s="127"/>
      <c r="AC25" s="128"/>
      <c r="AD25" s="81"/>
      <c r="AE25" s="82"/>
      <c r="AF25" s="82"/>
      <c r="AG25" s="89"/>
      <c r="AH25" s="81"/>
      <c r="AI25" s="82"/>
      <c r="AJ25" s="82"/>
      <c r="AK25" s="89"/>
      <c r="AL25" s="90"/>
      <c r="AM25" s="91"/>
      <c r="AN25" s="92"/>
      <c r="AO25" s="93"/>
      <c r="AP25" s="86" t="str">
        <f t="shared" si="0"/>
        <v/>
      </c>
      <c r="AQ25" s="87"/>
      <c r="AR25" s="87"/>
      <c r="AS25" s="88"/>
      <c r="AT25" s="86" t="str">
        <f t="shared" si="1"/>
        <v/>
      </c>
      <c r="AU25" s="87"/>
      <c r="AV25" s="87"/>
      <c r="AW25" s="88"/>
      <c r="AX25" s="86" t="str">
        <f t="shared" si="2"/>
        <v/>
      </c>
      <c r="AY25" s="87"/>
      <c r="AZ25" s="87"/>
      <c r="BA25" s="88"/>
      <c r="BB25" s="81"/>
      <c r="BC25" s="82"/>
      <c r="BD25" s="82"/>
      <c r="BE25" s="83"/>
      <c r="BG25" s="131"/>
      <c r="BH25" s="132"/>
      <c r="BI25" s="26" t="str">
        <f>IF(_vstupy!T6=1,_vstupy!$F$3,IF(_vstupy!U6=1,_vstupy!$F$4,""))</f>
        <v/>
      </c>
    </row>
    <row r="26" spans="1:78" ht="14.1" customHeight="1" x14ac:dyDescent="0.25">
      <c r="A26" s="117"/>
      <c r="B26" s="118"/>
      <c r="C26" s="118"/>
      <c r="D26" s="118"/>
      <c r="E26" s="118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5"/>
      <c r="Q26" s="125"/>
      <c r="R26" s="125"/>
      <c r="S26" s="125"/>
      <c r="T26" s="125"/>
      <c r="U26" s="125"/>
      <c r="V26" s="125"/>
      <c r="W26" s="126"/>
      <c r="X26" s="127"/>
      <c r="Y26" s="127"/>
      <c r="Z26" s="128"/>
      <c r="AA26" s="126"/>
      <c r="AB26" s="127"/>
      <c r="AC26" s="128"/>
      <c r="AD26" s="81"/>
      <c r="AE26" s="82"/>
      <c r="AF26" s="82"/>
      <c r="AG26" s="89"/>
      <c r="AH26" s="81"/>
      <c r="AI26" s="82"/>
      <c r="AJ26" s="82"/>
      <c r="AK26" s="89"/>
      <c r="AL26" s="90"/>
      <c r="AM26" s="91"/>
      <c r="AN26" s="92"/>
      <c r="AO26" s="93"/>
      <c r="AP26" s="86" t="str">
        <f t="shared" si="0"/>
        <v/>
      </c>
      <c r="AQ26" s="87"/>
      <c r="AR26" s="87"/>
      <c r="AS26" s="88"/>
      <c r="AT26" s="86" t="str">
        <f t="shared" si="1"/>
        <v/>
      </c>
      <c r="AU26" s="87"/>
      <c r="AV26" s="87"/>
      <c r="AW26" s="88"/>
      <c r="AX26" s="86" t="str">
        <f t="shared" si="2"/>
        <v/>
      </c>
      <c r="AY26" s="87"/>
      <c r="AZ26" s="87"/>
      <c r="BA26" s="88"/>
      <c r="BB26" s="81"/>
      <c r="BC26" s="82"/>
      <c r="BD26" s="82"/>
      <c r="BE26" s="83"/>
      <c r="BG26" s="131"/>
      <c r="BH26" s="132"/>
      <c r="BI26" s="26" t="str">
        <f>IF(_vstupy!T7=1,_vstupy!$F$3,IF(_vstupy!U7=1,_vstupy!$F$4,""))</f>
        <v/>
      </c>
    </row>
    <row r="27" spans="1:78" ht="14.1" customHeight="1" x14ac:dyDescent="0.25">
      <c r="A27" s="117"/>
      <c r="B27" s="118"/>
      <c r="C27" s="118"/>
      <c r="D27" s="118"/>
      <c r="E27" s="118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5"/>
      <c r="Q27" s="125"/>
      <c r="R27" s="125"/>
      <c r="S27" s="125"/>
      <c r="T27" s="125"/>
      <c r="U27" s="125"/>
      <c r="V27" s="125"/>
      <c r="W27" s="126"/>
      <c r="X27" s="127"/>
      <c r="Y27" s="127"/>
      <c r="Z27" s="128"/>
      <c r="AA27" s="126"/>
      <c r="AB27" s="127"/>
      <c r="AC27" s="128"/>
      <c r="AD27" s="81"/>
      <c r="AE27" s="82"/>
      <c r="AF27" s="82"/>
      <c r="AG27" s="89"/>
      <c r="AH27" s="81"/>
      <c r="AI27" s="82"/>
      <c r="AJ27" s="82"/>
      <c r="AK27" s="89"/>
      <c r="AL27" s="90"/>
      <c r="AM27" s="91"/>
      <c r="AN27" s="92"/>
      <c r="AO27" s="93"/>
      <c r="AP27" s="86" t="str">
        <f t="shared" si="0"/>
        <v/>
      </c>
      <c r="AQ27" s="87"/>
      <c r="AR27" s="87"/>
      <c r="AS27" s="88"/>
      <c r="AT27" s="86" t="str">
        <f t="shared" si="1"/>
        <v/>
      </c>
      <c r="AU27" s="87"/>
      <c r="AV27" s="87"/>
      <c r="AW27" s="88"/>
      <c r="AX27" s="86" t="str">
        <f t="shared" si="2"/>
        <v/>
      </c>
      <c r="AY27" s="87"/>
      <c r="AZ27" s="87"/>
      <c r="BA27" s="88"/>
      <c r="BB27" s="81"/>
      <c r="BC27" s="82"/>
      <c r="BD27" s="82"/>
      <c r="BE27" s="83"/>
      <c r="BG27" s="131"/>
      <c r="BH27" s="132"/>
      <c r="BI27" s="26" t="str">
        <f>IF(_vstupy!T8=1,_vstupy!$F$3,IF(_vstupy!U8=1,_vstupy!$F$4,""))</f>
        <v/>
      </c>
    </row>
    <row r="28" spans="1:78" ht="14.1" customHeight="1" x14ac:dyDescent="0.25">
      <c r="A28" s="117"/>
      <c r="B28" s="118"/>
      <c r="C28" s="118"/>
      <c r="D28" s="118"/>
      <c r="E28" s="118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5"/>
      <c r="Q28" s="125"/>
      <c r="R28" s="125"/>
      <c r="S28" s="125"/>
      <c r="T28" s="125"/>
      <c r="U28" s="125"/>
      <c r="V28" s="125"/>
      <c r="W28" s="126"/>
      <c r="X28" s="127"/>
      <c r="Y28" s="127"/>
      <c r="Z28" s="128"/>
      <c r="AA28" s="126"/>
      <c r="AB28" s="127"/>
      <c r="AC28" s="128"/>
      <c r="AD28" s="81"/>
      <c r="AE28" s="82"/>
      <c r="AF28" s="82"/>
      <c r="AG28" s="89"/>
      <c r="AH28" s="81"/>
      <c r="AI28" s="82"/>
      <c r="AJ28" s="82"/>
      <c r="AK28" s="89"/>
      <c r="AL28" s="90"/>
      <c r="AM28" s="91"/>
      <c r="AN28" s="92"/>
      <c r="AO28" s="93"/>
      <c r="AP28" s="86" t="str">
        <f t="shared" si="0"/>
        <v/>
      </c>
      <c r="AQ28" s="87"/>
      <c r="AR28" s="87"/>
      <c r="AS28" s="88"/>
      <c r="AT28" s="86" t="str">
        <f t="shared" si="1"/>
        <v/>
      </c>
      <c r="AU28" s="87"/>
      <c r="AV28" s="87"/>
      <c r="AW28" s="88"/>
      <c r="AX28" s="86" t="str">
        <f t="shared" si="2"/>
        <v/>
      </c>
      <c r="AY28" s="87"/>
      <c r="AZ28" s="87"/>
      <c r="BA28" s="88"/>
      <c r="BB28" s="81"/>
      <c r="BC28" s="82"/>
      <c r="BD28" s="82"/>
      <c r="BE28" s="83"/>
      <c r="BG28" s="131"/>
      <c r="BH28" s="132"/>
      <c r="BI28" s="26" t="str">
        <f>IF(_vstupy!T9=1,_vstupy!$F$3,IF(_vstupy!U9=1,_vstupy!$F$4,""))</f>
        <v/>
      </c>
    </row>
    <row r="29" spans="1:78" ht="14.1" customHeight="1" x14ac:dyDescent="0.25">
      <c r="A29" s="117"/>
      <c r="B29" s="118"/>
      <c r="C29" s="118"/>
      <c r="D29" s="118"/>
      <c r="E29" s="118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5"/>
      <c r="Q29" s="125"/>
      <c r="R29" s="125"/>
      <c r="S29" s="125"/>
      <c r="T29" s="125"/>
      <c r="U29" s="125"/>
      <c r="V29" s="125"/>
      <c r="W29" s="126"/>
      <c r="X29" s="127"/>
      <c r="Y29" s="127"/>
      <c r="Z29" s="128"/>
      <c r="AA29" s="126"/>
      <c r="AB29" s="127"/>
      <c r="AC29" s="128"/>
      <c r="AD29" s="81"/>
      <c r="AE29" s="82"/>
      <c r="AF29" s="82"/>
      <c r="AG29" s="89"/>
      <c r="AH29" s="81"/>
      <c r="AI29" s="82"/>
      <c r="AJ29" s="82"/>
      <c r="AK29" s="89"/>
      <c r="AL29" s="90"/>
      <c r="AM29" s="91"/>
      <c r="AN29" s="92"/>
      <c r="AO29" s="93"/>
      <c r="AP29" s="86" t="str">
        <f t="shared" si="0"/>
        <v/>
      </c>
      <c r="AQ29" s="87"/>
      <c r="AR29" s="87"/>
      <c r="AS29" s="88"/>
      <c r="AT29" s="86" t="str">
        <f t="shared" si="1"/>
        <v/>
      </c>
      <c r="AU29" s="87"/>
      <c r="AV29" s="87"/>
      <c r="AW29" s="88"/>
      <c r="AX29" s="86" t="str">
        <f t="shared" si="2"/>
        <v/>
      </c>
      <c r="AY29" s="87"/>
      <c r="AZ29" s="87"/>
      <c r="BA29" s="88"/>
      <c r="BB29" s="81"/>
      <c r="BC29" s="82"/>
      <c r="BD29" s="82"/>
      <c r="BE29" s="83"/>
      <c r="BG29" s="131"/>
      <c r="BH29" s="132"/>
      <c r="BI29" s="26" t="str">
        <f>IF(_vstupy!T10=1,_vstupy!$F$3,IF(_vstupy!U10=1,_vstupy!$F$4,""))</f>
        <v/>
      </c>
    </row>
    <row r="30" spans="1:78" ht="14.1" customHeight="1" x14ac:dyDescent="0.25">
      <c r="A30" s="117"/>
      <c r="B30" s="118"/>
      <c r="C30" s="118"/>
      <c r="D30" s="118"/>
      <c r="E30" s="118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5"/>
      <c r="Q30" s="125"/>
      <c r="R30" s="125"/>
      <c r="S30" s="125"/>
      <c r="T30" s="125"/>
      <c r="U30" s="125"/>
      <c r="V30" s="125"/>
      <c r="W30" s="126"/>
      <c r="X30" s="127"/>
      <c r="Y30" s="127"/>
      <c r="Z30" s="128"/>
      <c r="AA30" s="126"/>
      <c r="AB30" s="127"/>
      <c r="AC30" s="128"/>
      <c r="AD30" s="81"/>
      <c r="AE30" s="82"/>
      <c r="AF30" s="82"/>
      <c r="AG30" s="89"/>
      <c r="AH30" s="81"/>
      <c r="AI30" s="82"/>
      <c r="AJ30" s="82"/>
      <c r="AK30" s="89"/>
      <c r="AL30" s="90"/>
      <c r="AM30" s="91"/>
      <c r="AN30" s="92"/>
      <c r="AO30" s="93"/>
      <c r="AP30" s="86" t="str">
        <f t="shared" si="0"/>
        <v/>
      </c>
      <c r="AQ30" s="87"/>
      <c r="AR30" s="87"/>
      <c r="AS30" s="88"/>
      <c r="AT30" s="86" t="str">
        <f t="shared" si="1"/>
        <v/>
      </c>
      <c r="AU30" s="87"/>
      <c r="AV30" s="87"/>
      <c r="AW30" s="88"/>
      <c r="AX30" s="86" t="str">
        <f t="shared" si="2"/>
        <v/>
      </c>
      <c r="AY30" s="87"/>
      <c r="AZ30" s="87"/>
      <c r="BA30" s="88"/>
      <c r="BB30" s="81"/>
      <c r="BC30" s="82"/>
      <c r="BD30" s="82"/>
      <c r="BE30" s="83"/>
      <c r="BG30" s="131"/>
      <c r="BH30" s="132"/>
      <c r="BI30" s="26" t="str">
        <f>IF(_vstupy!T11=1,_vstupy!$F$3,IF(_vstupy!U11=1,_vstupy!$F$4,""))</f>
        <v/>
      </c>
    </row>
    <row r="31" spans="1:78" ht="14.1" customHeight="1" x14ac:dyDescent="0.25">
      <c r="A31" s="117"/>
      <c r="B31" s="118"/>
      <c r="C31" s="118"/>
      <c r="D31" s="118"/>
      <c r="E31" s="118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5"/>
      <c r="Q31" s="125"/>
      <c r="R31" s="125"/>
      <c r="S31" s="125"/>
      <c r="T31" s="125"/>
      <c r="U31" s="125"/>
      <c r="V31" s="125"/>
      <c r="W31" s="126"/>
      <c r="X31" s="127"/>
      <c r="Y31" s="127"/>
      <c r="Z31" s="128"/>
      <c r="AA31" s="126"/>
      <c r="AB31" s="127"/>
      <c r="AC31" s="128"/>
      <c r="AD31" s="81"/>
      <c r="AE31" s="82"/>
      <c r="AF31" s="82"/>
      <c r="AG31" s="89"/>
      <c r="AH31" s="81"/>
      <c r="AI31" s="82"/>
      <c r="AJ31" s="82"/>
      <c r="AK31" s="89"/>
      <c r="AL31" s="90"/>
      <c r="AM31" s="91"/>
      <c r="AN31" s="92"/>
      <c r="AO31" s="93"/>
      <c r="AP31" s="86" t="str">
        <f t="shared" si="0"/>
        <v/>
      </c>
      <c r="AQ31" s="87"/>
      <c r="AR31" s="87"/>
      <c r="AS31" s="88"/>
      <c r="AT31" s="86" t="str">
        <f t="shared" si="1"/>
        <v/>
      </c>
      <c r="AU31" s="87"/>
      <c r="AV31" s="87"/>
      <c r="AW31" s="88"/>
      <c r="AX31" s="86" t="str">
        <f t="shared" si="2"/>
        <v/>
      </c>
      <c r="AY31" s="87"/>
      <c r="AZ31" s="87"/>
      <c r="BA31" s="88"/>
      <c r="BB31" s="81"/>
      <c r="BC31" s="82"/>
      <c r="BD31" s="82"/>
      <c r="BE31" s="83"/>
      <c r="BG31" s="131"/>
      <c r="BH31" s="132"/>
      <c r="BI31" s="26" t="str">
        <f>IF(_vstupy!T12=1,_vstupy!$F$3,IF(_vstupy!U12=1,_vstupy!$F$4,""))</f>
        <v/>
      </c>
    </row>
    <row r="32" spans="1:78" ht="14.1" customHeight="1" x14ac:dyDescent="0.25">
      <c r="A32" s="117"/>
      <c r="B32" s="118"/>
      <c r="C32" s="118"/>
      <c r="D32" s="118"/>
      <c r="E32" s="118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5"/>
      <c r="Q32" s="125"/>
      <c r="R32" s="125"/>
      <c r="S32" s="125"/>
      <c r="T32" s="125"/>
      <c r="U32" s="125"/>
      <c r="V32" s="125"/>
      <c r="W32" s="126"/>
      <c r="X32" s="127"/>
      <c r="Y32" s="127"/>
      <c r="Z32" s="128"/>
      <c r="AA32" s="126"/>
      <c r="AB32" s="127"/>
      <c r="AC32" s="128"/>
      <c r="AD32" s="81"/>
      <c r="AE32" s="82"/>
      <c r="AF32" s="82"/>
      <c r="AG32" s="89"/>
      <c r="AH32" s="81"/>
      <c r="AI32" s="82"/>
      <c r="AJ32" s="82"/>
      <c r="AK32" s="89"/>
      <c r="AL32" s="90"/>
      <c r="AM32" s="91"/>
      <c r="AN32" s="92"/>
      <c r="AO32" s="93"/>
      <c r="AP32" s="86" t="str">
        <f t="shared" si="0"/>
        <v/>
      </c>
      <c r="AQ32" s="87"/>
      <c r="AR32" s="87"/>
      <c r="AS32" s="88"/>
      <c r="AT32" s="86" t="str">
        <f t="shared" si="1"/>
        <v/>
      </c>
      <c r="AU32" s="87"/>
      <c r="AV32" s="87"/>
      <c r="AW32" s="88"/>
      <c r="AX32" s="86" t="str">
        <f t="shared" si="2"/>
        <v/>
      </c>
      <c r="AY32" s="87"/>
      <c r="AZ32" s="87"/>
      <c r="BA32" s="88"/>
      <c r="BB32" s="81"/>
      <c r="BC32" s="82"/>
      <c r="BD32" s="82"/>
      <c r="BE32" s="83"/>
      <c r="BG32" s="131"/>
      <c r="BH32" s="132"/>
      <c r="BI32" s="26" t="str">
        <f>IF(_vstupy!T13=1,_vstupy!$F$3,IF(_vstupy!U13=1,_vstupy!$F$4,""))</f>
        <v/>
      </c>
    </row>
    <row r="33" spans="1:61" ht="14.1" customHeight="1" x14ac:dyDescent="0.25">
      <c r="A33" s="117"/>
      <c r="B33" s="118"/>
      <c r="C33" s="118"/>
      <c r="D33" s="118"/>
      <c r="E33" s="118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5"/>
      <c r="Q33" s="125"/>
      <c r="R33" s="125"/>
      <c r="S33" s="125"/>
      <c r="T33" s="125"/>
      <c r="U33" s="125"/>
      <c r="V33" s="125"/>
      <c r="W33" s="126"/>
      <c r="X33" s="127"/>
      <c r="Y33" s="127"/>
      <c r="Z33" s="128"/>
      <c r="AA33" s="126"/>
      <c r="AB33" s="127"/>
      <c r="AC33" s="128"/>
      <c r="AD33" s="81"/>
      <c r="AE33" s="82"/>
      <c r="AF33" s="82"/>
      <c r="AG33" s="89"/>
      <c r="AH33" s="81"/>
      <c r="AI33" s="82"/>
      <c r="AJ33" s="82"/>
      <c r="AK33" s="89"/>
      <c r="AL33" s="90"/>
      <c r="AM33" s="91"/>
      <c r="AN33" s="92"/>
      <c r="AO33" s="93"/>
      <c r="AP33" s="86" t="str">
        <f t="shared" si="0"/>
        <v/>
      </c>
      <c r="AQ33" s="87"/>
      <c r="AR33" s="87"/>
      <c r="AS33" s="88"/>
      <c r="AT33" s="86" t="str">
        <f t="shared" si="1"/>
        <v/>
      </c>
      <c r="AU33" s="87"/>
      <c r="AV33" s="87"/>
      <c r="AW33" s="88"/>
      <c r="AX33" s="86" t="str">
        <f t="shared" si="2"/>
        <v/>
      </c>
      <c r="AY33" s="87"/>
      <c r="AZ33" s="87"/>
      <c r="BA33" s="88"/>
      <c r="BB33" s="81"/>
      <c r="BC33" s="82"/>
      <c r="BD33" s="82"/>
      <c r="BE33" s="83"/>
      <c r="BG33" s="131"/>
      <c r="BH33" s="132"/>
      <c r="BI33" s="26" t="str">
        <f>IF(_vstupy!T14=1,_vstupy!$F$3,IF(_vstupy!U14=1,_vstupy!$F$4,""))</f>
        <v/>
      </c>
    </row>
    <row r="34" spans="1:61" ht="14.1" customHeight="1" x14ac:dyDescent="0.25">
      <c r="A34" s="117"/>
      <c r="B34" s="118"/>
      <c r="C34" s="118"/>
      <c r="D34" s="118"/>
      <c r="E34" s="118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5"/>
      <c r="Q34" s="125"/>
      <c r="R34" s="125"/>
      <c r="S34" s="125"/>
      <c r="T34" s="125"/>
      <c r="U34" s="125"/>
      <c r="V34" s="125"/>
      <c r="W34" s="126"/>
      <c r="X34" s="127"/>
      <c r="Y34" s="127"/>
      <c r="Z34" s="128"/>
      <c r="AA34" s="126"/>
      <c r="AB34" s="127"/>
      <c r="AC34" s="128"/>
      <c r="AD34" s="81"/>
      <c r="AE34" s="82"/>
      <c r="AF34" s="82"/>
      <c r="AG34" s="89"/>
      <c r="AH34" s="81"/>
      <c r="AI34" s="82"/>
      <c r="AJ34" s="82"/>
      <c r="AK34" s="89"/>
      <c r="AL34" s="90"/>
      <c r="AM34" s="91"/>
      <c r="AN34" s="92"/>
      <c r="AO34" s="93"/>
      <c r="AP34" s="86" t="str">
        <f t="shared" si="0"/>
        <v/>
      </c>
      <c r="AQ34" s="87"/>
      <c r="AR34" s="87"/>
      <c r="AS34" s="88"/>
      <c r="AT34" s="86" t="str">
        <f t="shared" si="1"/>
        <v/>
      </c>
      <c r="AU34" s="87"/>
      <c r="AV34" s="87"/>
      <c r="AW34" s="88"/>
      <c r="AX34" s="86" t="str">
        <f t="shared" si="2"/>
        <v/>
      </c>
      <c r="AY34" s="87"/>
      <c r="AZ34" s="87"/>
      <c r="BA34" s="88"/>
      <c r="BB34" s="81"/>
      <c r="BC34" s="82"/>
      <c r="BD34" s="82"/>
      <c r="BE34" s="83"/>
      <c r="BG34" s="131"/>
      <c r="BH34" s="132"/>
      <c r="BI34" s="26" t="str">
        <f>IF(_vstupy!T15=1,_vstupy!$F$3,IF(_vstupy!U15=1,_vstupy!$F$4,""))</f>
        <v/>
      </c>
    </row>
    <row r="35" spans="1:61" ht="14.1" customHeight="1" x14ac:dyDescent="0.25">
      <c r="A35" s="117"/>
      <c r="B35" s="118"/>
      <c r="C35" s="118"/>
      <c r="D35" s="118"/>
      <c r="E35" s="118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5"/>
      <c r="Q35" s="125"/>
      <c r="R35" s="125"/>
      <c r="S35" s="125"/>
      <c r="T35" s="125"/>
      <c r="U35" s="125"/>
      <c r="V35" s="125"/>
      <c r="W35" s="126"/>
      <c r="X35" s="127"/>
      <c r="Y35" s="127"/>
      <c r="Z35" s="128"/>
      <c r="AA35" s="126"/>
      <c r="AB35" s="127"/>
      <c r="AC35" s="128"/>
      <c r="AD35" s="81"/>
      <c r="AE35" s="82"/>
      <c r="AF35" s="82"/>
      <c r="AG35" s="89"/>
      <c r="AH35" s="81"/>
      <c r="AI35" s="82"/>
      <c r="AJ35" s="82"/>
      <c r="AK35" s="89"/>
      <c r="AL35" s="90"/>
      <c r="AM35" s="91"/>
      <c r="AN35" s="92"/>
      <c r="AO35" s="93"/>
      <c r="AP35" s="86" t="str">
        <f t="shared" si="0"/>
        <v/>
      </c>
      <c r="AQ35" s="87"/>
      <c r="AR35" s="87"/>
      <c r="AS35" s="88"/>
      <c r="AT35" s="86" t="str">
        <f t="shared" si="1"/>
        <v/>
      </c>
      <c r="AU35" s="87"/>
      <c r="AV35" s="87"/>
      <c r="AW35" s="88"/>
      <c r="AX35" s="86" t="str">
        <f t="shared" si="2"/>
        <v/>
      </c>
      <c r="AY35" s="87"/>
      <c r="AZ35" s="87"/>
      <c r="BA35" s="88"/>
      <c r="BB35" s="81"/>
      <c r="BC35" s="82"/>
      <c r="BD35" s="82"/>
      <c r="BE35" s="83"/>
      <c r="BG35" s="131"/>
      <c r="BH35" s="132"/>
      <c r="BI35" s="26" t="str">
        <f>IF(_vstupy!T16=1,_vstupy!$F$3,IF(_vstupy!U16=1,_vstupy!$F$4,""))</f>
        <v/>
      </c>
    </row>
    <row r="36" spans="1:61" ht="14.1" customHeight="1" x14ac:dyDescent="0.25">
      <c r="A36" s="117"/>
      <c r="B36" s="118"/>
      <c r="C36" s="118"/>
      <c r="D36" s="118"/>
      <c r="E36" s="118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5"/>
      <c r="Q36" s="125"/>
      <c r="R36" s="125"/>
      <c r="S36" s="125"/>
      <c r="T36" s="125"/>
      <c r="U36" s="125"/>
      <c r="V36" s="125"/>
      <c r="W36" s="126"/>
      <c r="X36" s="127"/>
      <c r="Y36" s="127"/>
      <c r="Z36" s="128"/>
      <c r="AA36" s="126"/>
      <c r="AB36" s="127"/>
      <c r="AC36" s="128"/>
      <c r="AD36" s="81"/>
      <c r="AE36" s="82"/>
      <c r="AF36" s="82"/>
      <c r="AG36" s="89"/>
      <c r="AH36" s="81"/>
      <c r="AI36" s="82"/>
      <c r="AJ36" s="82"/>
      <c r="AK36" s="89"/>
      <c r="AL36" s="90"/>
      <c r="AM36" s="91"/>
      <c r="AN36" s="92"/>
      <c r="AO36" s="93"/>
      <c r="AP36" s="86" t="str">
        <f t="shared" si="0"/>
        <v/>
      </c>
      <c r="AQ36" s="87"/>
      <c r="AR36" s="87"/>
      <c r="AS36" s="88"/>
      <c r="AT36" s="86" t="str">
        <f t="shared" si="1"/>
        <v/>
      </c>
      <c r="AU36" s="87"/>
      <c r="AV36" s="87"/>
      <c r="AW36" s="88"/>
      <c r="AX36" s="86" t="str">
        <f t="shared" si="2"/>
        <v/>
      </c>
      <c r="AY36" s="87"/>
      <c r="AZ36" s="87"/>
      <c r="BA36" s="88"/>
      <c r="BB36" s="81"/>
      <c r="BC36" s="82"/>
      <c r="BD36" s="82"/>
      <c r="BE36" s="83"/>
      <c r="BG36" s="131"/>
      <c r="BH36" s="132"/>
      <c r="BI36" s="26" t="str">
        <f>IF(_vstupy!T17=1,_vstupy!$F$3,IF(_vstupy!U17=1,_vstupy!$F$4,""))</f>
        <v/>
      </c>
    </row>
    <row r="37" spans="1:61" ht="14.1" customHeight="1" x14ac:dyDescent="0.25">
      <c r="A37" s="117"/>
      <c r="B37" s="118"/>
      <c r="C37" s="118"/>
      <c r="D37" s="118"/>
      <c r="E37" s="118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5"/>
      <c r="Q37" s="125"/>
      <c r="R37" s="125"/>
      <c r="S37" s="125"/>
      <c r="T37" s="125"/>
      <c r="U37" s="125"/>
      <c r="V37" s="125"/>
      <c r="W37" s="126"/>
      <c r="X37" s="127"/>
      <c r="Y37" s="127"/>
      <c r="Z37" s="128"/>
      <c r="AA37" s="126"/>
      <c r="AB37" s="127"/>
      <c r="AC37" s="128"/>
      <c r="AD37" s="81"/>
      <c r="AE37" s="82"/>
      <c r="AF37" s="82"/>
      <c r="AG37" s="89"/>
      <c r="AH37" s="81"/>
      <c r="AI37" s="82"/>
      <c r="AJ37" s="82"/>
      <c r="AK37" s="89"/>
      <c r="AL37" s="90"/>
      <c r="AM37" s="91"/>
      <c r="AN37" s="92"/>
      <c r="AO37" s="93"/>
      <c r="AP37" s="86" t="str">
        <f t="shared" si="0"/>
        <v/>
      </c>
      <c r="AQ37" s="87"/>
      <c r="AR37" s="87"/>
      <c r="AS37" s="88"/>
      <c r="AT37" s="86" t="str">
        <f t="shared" si="1"/>
        <v/>
      </c>
      <c r="AU37" s="87"/>
      <c r="AV37" s="87"/>
      <c r="AW37" s="88"/>
      <c r="AX37" s="86" t="str">
        <f t="shared" si="2"/>
        <v/>
      </c>
      <c r="AY37" s="87"/>
      <c r="AZ37" s="87"/>
      <c r="BA37" s="88"/>
      <c r="BB37" s="81"/>
      <c r="BC37" s="82"/>
      <c r="BD37" s="82"/>
      <c r="BE37" s="83"/>
      <c r="BG37" s="131"/>
      <c r="BH37" s="132"/>
      <c r="BI37" s="26" t="str">
        <f>IF(_vstupy!T18=1,_vstupy!$F$3,IF(_vstupy!U18=1,_vstupy!$F$4,""))</f>
        <v/>
      </c>
    </row>
    <row r="38" spans="1:61" ht="14.1" customHeight="1" x14ac:dyDescent="0.25">
      <c r="A38" s="117"/>
      <c r="B38" s="118"/>
      <c r="C38" s="118"/>
      <c r="D38" s="118"/>
      <c r="E38" s="118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/>
      <c r="Q38" s="125"/>
      <c r="R38" s="125"/>
      <c r="S38" s="125"/>
      <c r="T38" s="125"/>
      <c r="U38" s="125"/>
      <c r="V38" s="125"/>
      <c r="W38" s="126"/>
      <c r="X38" s="127"/>
      <c r="Y38" s="127"/>
      <c r="Z38" s="128"/>
      <c r="AA38" s="126"/>
      <c r="AB38" s="127"/>
      <c r="AC38" s="128"/>
      <c r="AD38" s="81"/>
      <c r="AE38" s="82"/>
      <c r="AF38" s="82"/>
      <c r="AG38" s="89"/>
      <c r="AH38" s="81"/>
      <c r="AI38" s="82"/>
      <c r="AJ38" s="82"/>
      <c r="AK38" s="89"/>
      <c r="AL38" s="90"/>
      <c r="AM38" s="91"/>
      <c r="AN38" s="92"/>
      <c r="AO38" s="93"/>
      <c r="AP38" s="86" t="str">
        <f t="shared" si="0"/>
        <v/>
      </c>
      <c r="AQ38" s="87"/>
      <c r="AR38" s="87"/>
      <c r="AS38" s="88"/>
      <c r="AT38" s="86" t="str">
        <f t="shared" si="1"/>
        <v/>
      </c>
      <c r="AU38" s="87"/>
      <c r="AV38" s="87"/>
      <c r="AW38" s="88"/>
      <c r="AX38" s="86" t="str">
        <f t="shared" si="2"/>
        <v/>
      </c>
      <c r="AY38" s="87"/>
      <c r="AZ38" s="87"/>
      <c r="BA38" s="88"/>
      <c r="BB38" s="81"/>
      <c r="BC38" s="82"/>
      <c r="BD38" s="82"/>
      <c r="BE38" s="83"/>
      <c r="BG38" s="131"/>
      <c r="BH38" s="132"/>
      <c r="BI38" s="26" t="str">
        <f>IF(_vstupy!T19=1,_vstupy!$F$3,IF(_vstupy!U19=1,_vstupy!$F$4,""))</f>
        <v/>
      </c>
    </row>
    <row r="39" spans="1:61" ht="14.1" customHeight="1" x14ac:dyDescent="0.25">
      <c r="A39" s="117"/>
      <c r="B39" s="118"/>
      <c r="C39" s="118"/>
      <c r="D39" s="118"/>
      <c r="E39" s="118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5"/>
      <c r="Q39" s="125"/>
      <c r="R39" s="125"/>
      <c r="S39" s="125"/>
      <c r="T39" s="125"/>
      <c r="U39" s="125"/>
      <c r="V39" s="125"/>
      <c r="W39" s="126"/>
      <c r="X39" s="127"/>
      <c r="Y39" s="127"/>
      <c r="Z39" s="128"/>
      <c r="AA39" s="126"/>
      <c r="AB39" s="127"/>
      <c r="AC39" s="128"/>
      <c r="AD39" s="81"/>
      <c r="AE39" s="82"/>
      <c r="AF39" s="82"/>
      <c r="AG39" s="89"/>
      <c r="AH39" s="81"/>
      <c r="AI39" s="82"/>
      <c r="AJ39" s="82"/>
      <c r="AK39" s="89"/>
      <c r="AL39" s="90"/>
      <c r="AM39" s="91"/>
      <c r="AN39" s="92"/>
      <c r="AO39" s="93"/>
      <c r="AP39" s="86" t="str">
        <f t="shared" si="0"/>
        <v/>
      </c>
      <c r="AQ39" s="87"/>
      <c r="AR39" s="87"/>
      <c r="AS39" s="88"/>
      <c r="AT39" s="86" t="str">
        <f t="shared" si="1"/>
        <v/>
      </c>
      <c r="AU39" s="87"/>
      <c r="AV39" s="87"/>
      <c r="AW39" s="88"/>
      <c r="AX39" s="86" t="str">
        <f t="shared" si="2"/>
        <v/>
      </c>
      <c r="AY39" s="87"/>
      <c r="AZ39" s="87"/>
      <c r="BA39" s="88"/>
      <c r="BB39" s="81"/>
      <c r="BC39" s="82"/>
      <c r="BD39" s="82"/>
      <c r="BE39" s="83"/>
      <c r="BG39" s="131"/>
      <c r="BH39" s="132"/>
      <c r="BI39" s="26" t="str">
        <f>IF(_vstupy!T20=1,_vstupy!$F$3,IF(_vstupy!U20=1,_vstupy!$F$4,""))</f>
        <v/>
      </c>
    </row>
    <row r="40" spans="1:61" ht="14.1" customHeight="1" x14ac:dyDescent="0.25">
      <c r="A40" s="117"/>
      <c r="B40" s="118"/>
      <c r="C40" s="118"/>
      <c r="D40" s="118"/>
      <c r="E40" s="118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5"/>
      <c r="Q40" s="125"/>
      <c r="R40" s="125"/>
      <c r="S40" s="125"/>
      <c r="T40" s="125"/>
      <c r="U40" s="125"/>
      <c r="V40" s="125"/>
      <c r="W40" s="126"/>
      <c r="X40" s="127"/>
      <c r="Y40" s="127"/>
      <c r="Z40" s="128"/>
      <c r="AA40" s="126"/>
      <c r="AB40" s="127"/>
      <c r="AC40" s="128"/>
      <c r="AD40" s="81"/>
      <c r="AE40" s="82"/>
      <c r="AF40" s="82"/>
      <c r="AG40" s="89"/>
      <c r="AH40" s="81"/>
      <c r="AI40" s="82"/>
      <c r="AJ40" s="82"/>
      <c r="AK40" s="89"/>
      <c r="AL40" s="90"/>
      <c r="AM40" s="91"/>
      <c r="AN40" s="92"/>
      <c r="AO40" s="93"/>
      <c r="AP40" s="86" t="str">
        <f t="shared" si="0"/>
        <v/>
      </c>
      <c r="AQ40" s="87"/>
      <c r="AR40" s="87"/>
      <c r="AS40" s="88"/>
      <c r="AT40" s="86" t="str">
        <f t="shared" si="1"/>
        <v/>
      </c>
      <c r="AU40" s="87"/>
      <c r="AV40" s="87"/>
      <c r="AW40" s="88"/>
      <c r="AX40" s="86" t="str">
        <f t="shared" si="2"/>
        <v/>
      </c>
      <c r="AY40" s="87"/>
      <c r="AZ40" s="87"/>
      <c r="BA40" s="88"/>
      <c r="BB40" s="81"/>
      <c r="BC40" s="82"/>
      <c r="BD40" s="82"/>
      <c r="BE40" s="83"/>
      <c r="BG40" s="131"/>
      <c r="BH40" s="132"/>
      <c r="BI40" s="26" t="str">
        <f>IF(_vstupy!T21=1,_vstupy!$F$3,IF(_vstupy!U21=1,_vstupy!$F$4,""))</f>
        <v/>
      </c>
    </row>
    <row r="41" spans="1:61" ht="14.1" customHeight="1" x14ac:dyDescent="0.25">
      <c r="A41" s="117"/>
      <c r="B41" s="118"/>
      <c r="C41" s="118"/>
      <c r="D41" s="118"/>
      <c r="E41" s="118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5"/>
      <c r="Q41" s="125"/>
      <c r="R41" s="125"/>
      <c r="S41" s="125"/>
      <c r="T41" s="125"/>
      <c r="U41" s="125"/>
      <c r="V41" s="125"/>
      <c r="W41" s="126"/>
      <c r="X41" s="127"/>
      <c r="Y41" s="127"/>
      <c r="Z41" s="128"/>
      <c r="AA41" s="126"/>
      <c r="AB41" s="127"/>
      <c r="AC41" s="128"/>
      <c r="AD41" s="81"/>
      <c r="AE41" s="82"/>
      <c r="AF41" s="82"/>
      <c r="AG41" s="89"/>
      <c r="AH41" s="81"/>
      <c r="AI41" s="82"/>
      <c r="AJ41" s="82"/>
      <c r="AK41" s="89"/>
      <c r="AL41" s="90"/>
      <c r="AM41" s="91"/>
      <c r="AN41" s="92"/>
      <c r="AO41" s="93"/>
      <c r="AP41" s="86" t="str">
        <f t="shared" si="0"/>
        <v/>
      </c>
      <c r="AQ41" s="87"/>
      <c r="AR41" s="87"/>
      <c r="AS41" s="88"/>
      <c r="AT41" s="86" t="str">
        <f t="shared" si="1"/>
        <v/>
      </c>
      <c r="AU41" s="87"/>
      <c r="AV41" s="87"/>
      <c r="AW41" s="88"/>
      <c r="AX41" s="86" t="str">
        <f t="shared" si="2"/>
        <v/>
      </c>
      <c r="AY41" s="87"/>
      <c r="AZ41" s="87"/>
      <c r="BA41" s="88"/>
      <c r="BB41" s="81"/>
      <c r="BC41" s="82"/>
      <c r="BD41" s="82"/>
      <c r="BE41" s="83"/>
      <c r="BG41" s="131"/>
      <c r="BH41" s="132"/>
      <c r="BI41" s="26" t="str">
        <f>IF(_vstupy!T22=1,_vstupy!$F$3,IF(_vstupy!U22=1,_vstupy!$F$4,""))</f>
        <v/>
      </c>
    </row>
    <row r="42" spans="1:61" ht="14.1" customHeight="1" x14ac:dyDescent="0.25">
      <c r="A42" s="117"/>
      <c r="B42" s="118"/>
      <c r="C42" s="118"/>
      <c r="D42" s="118"/>
      <c r="E42" s="118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5"/>
      <c r="Q42" s="125"/>
      <c r="R42" s="125"/>
      <c r="S42" s="125"/>
      <c r="T42" s="125"/>
      <c r="U42" s="125"/>
      <c r="V42" s="125"/>
      <c r="W42" s="126"/>
      <c r="X42" s="127"/>
      <c r="Y42" s="127"/>
      <c r="Z42" s="128"/>
      <c r="AA42" s="126"/>
      <c r="AB42" s="127"/>
      <c r="AC42" s="128"/>
      <c r="AD42" s="81"/>
      <c r="AE42" s="82"/>
      <c r="AF42" s="82"/>
      <c r="AG42" s="89"/>
      <c r="AH42" s="81"/>
      <c r="AI42" s="82"/>
      <c r="AJ42" s="82"/>
      <c r="AK42" s="89"/>
      <c r="AL42" s="90"/>
      <c r="AM42" s="91"/>
      <c r="AN42" s="92"/>
      <c r="AO42" s="93"/>
      <c r="AP42" s="86" t="str">
        <f t="shared" si="0"/>
        <v/>
      </c>
      <c r="AQ42" s="87"/>
      <c r="AR42" s="87"/>
      <c r="AS42" s="88"/>
      <c r="AT42" s="86" t="str">
        <f t="shared" si="1"/>
        <v/>
      </c>
      <c r="AU42" s="87"/>
      <c r="AV42" s="87"/>
      <c r="AW42" s="88"/>
      <c r="AX42" s="86" t="str">
        <f t="shared" si="2"/>
        <v/>
      </c>
      <c r="AY42" s="87"/>
      <c r="AZ42" s="87"/>
      <c r="BA42" s="88"/>
      <c r="BB42" s="81"/>
      <c r="BC42" s="82"/>
      <c r="BD42" s="82"/>
      <c r="BE42" s="83"/>
      <c r="BG42" s="131"/>
      <c r="BH42" s="132"/>
      <c r="BI42" s="26" t="str">
        <f>IF(_vstupy!T23=1,_vstupy!$F$3,IF(_vstupy!U23=1,_vstupy!$F$4,""))</f>
        <v/>
      </c>
    </row>
    <row r="43" spans="1:61" ht="14.1" customHeight="1" x14ac:dyDescent="0.25">
      <c r="A43" s="117"/>
      <c r="B43" s="118"/>
      <c r="C43" s="118"/>
      <c r="D43" s="118"/>
      <c r="E43" s="118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5"/>
      <c r="Q43" s="125"/>
      <c r="R43" s="125"/>
      <c r="S43" s="125"/>
      <c r="T43" s="125"/>
      <c r="U43" s="125"/>
      <c r="V43" s="125"/>
      <c r="W43" s="126"/>
      <c r="X43" s="127"/>
      <c r="Y43" s="127"/>
      <c r="Z43" s="128"/>
      <c r="AA43" s="126"/>
      <c r="AB43" s="127"/>
      <c r="AC43" s="128"/>
      <c r="AD43" s="81"/>
      <c r="AE43" s="82"/>
      <c r="AF43" s="82"/>
      <c r="AG43" s="89"/>
      <c r="AH43" s="81"/>
      <c r="AI43" s="82"/>
      <c r="AJ43" s="82"/>
      <c r="AK43" s="89"/>
      <c r="AL43" s="90"/>
      <c r="AM43" s="91"/>
      <c r="AN43" s="92"/>
      <c r="AO43" s="93"/>
      <c r="AP43" s="86" t="str">
        <f t="shared" si="0"/>
        <v/>
      </c>
      <c r="AQ43" s="87"/>
      <c r="AR43" s="87"/>
      <c r="AS43" s="88"/>
      <c r="AT43" s="86" t="str">
        <f t="shared" si="1"/>
        <v/>
      </c>
      <c r="AU43" s="87"/>
      <c r="AV43" s="87"/>
      <c r="AW43" s="88"/>
      <c r="AX43" s="86" t="str">
        <f t="shared" si="2"/>
        <v/>
      </c>
      <c r="AY43" s="87"/>
      <c r="AZ43" s="87"/>
      <c r="BA43" s="88"/>
      <c r="BB43" s="81"/>
      <c r="BC43" s="82"/>
      <c r="BD43" s="82"/>
      <c r="BE43" s="83"/>
      <c r="BG43" s="131"/>
      <c r="BH43" s="132"/>
      <c r="BI43" s="26" t="str">
        <f>IF(_vstupy!T24=1,_vstupy!$F$3,IF(_vstupy!U24=1,_vstupy!$F$4,""))</f>
        <v/>
      </c>
    </row>
    <row r="44" spans="1:61" ht="14.1" customHeight="1" x14ac:dyDescent="0.25">
      <c r="A44" s="117"/>
      <c r="B44" s="118"/>
      <c r="C44" s="118"/>
      <c r="D44" s="118"/>
      <c r="E44" s="118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  <c r="Q44" s="125"/>
      <c r="R44" s="125"/>
      <c r="S44" s="125"/>
      <c r="T44" s="125"/>
      <c r="U44" s="125"/>
      <c r="V44" s="125"/>
      <c r="W44" s="126"/>
      <c r="X44" s="127"/>
      <c r="Y44" s="127"/>
      <c r="Z44" s="128"/>
      <c r="AA44" s="126"/>
      <c r="AB44" s="127"/>
      <c r="AC44" s="128"/>
      <c r="AD44" s="81"/>
      <c r="AE44" s="82"/>
      <c r="AF44" s="82"/>
      <c r="AG44" s="89"/>
      <c r="AH44" s="81"/>
      <c r="AI44" s="82"/>
      <c r="AJ44" s="82"/>
      <c r="AK44" s="89"/>
      <c r="AL44" s="90"/>
      <c r="AM44" s="91"/>
      <c r="AN44" s="92"/>
      <c r="AO44" s="93"/>
      <c r="AP44" s="86" t="str">
        <f t="shared" si="0"/>
        <v/>
      </c>
      <c r="AQ44" s="87"/>
      <c r="AR44" s="87"/>
      <c r="AS44" s="88"/>
      <c r="AT44" s="86" t="str">
        <f t="shared" si="1"/>
        <v/>
      </c>
      <c r="AU44" s="87"/>
      <c r="AV44" s="87"/>
      <c r="AW44" s="88"/>
      <c r="AX44" s="86" t="str">
        <f t="shared" si="2"/>
        <v/>
      </c>
      <c r="AY44" s="87"/>
      <c r="AZ44" s="87"/>
      <c r="BA44" s="88"/>
      <c r="BB44" s="81"/>
      <c r="BC44" s="82"/>
      <c r="BD44" s="82"/>
      <c r="BE44" s="83"/>
      <c r="BG44" s="131"/>
      <c r="BH44" s="132"/>
      <c r="BI44" s="26" t="str">
        <f>IF(_vstupy!T25=1,_vstupy!$F$3,IF(_vstupy!U25=1,_vstupy!$F$4,""))</f>
        <v/>
      </c>
    </row>
    <row r="45" spans="1:61" ht="14.1" customHeight="1" x14ac:dyDescent="0.25">
      <c r="A45" s="117"/>
      <c r="B45" s="118"/>
      <c r="C45" s="118"/>
      <c r="D45" s="118"/>
      <c r="E45" s="118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  <c r="Q45" s="125"/>
      <c r="R45" s="125"/>
      <c r="S45" s="125"/>
      <c r="T45" s="125"/>
      <c r="U45" s="125"/>
      <c r="V45" s="125"/>
      <c r="W45" s="126"/>
      <c r="X45" s="127"/>
      <c r="Y45" s="127"/>
      <c r="Z45" s="128"/>
      <c r="AA45" s="126"/>
      <c r="AB45" s="127"/>
      <c r="AC45" s="128"/>
      <c r="AD45" s="81"/>
      <c r="AE45" s="82"/>
      <c r="AF45" s="82"/>
      <c r="AG45" s="89"/>
      <c r="AH45" s="81"/>
      <c r="AI45" s="82"/>
      <c r="AJ45" s="82"/>
      <c r="AK45" s="89"/>
      <c r="AL45" s="90"/>
      <c r="AM45" s="91"/>
      <c r="AN45" s="92"/>
      <c r="AO45" s="93"/>
      <c r="AP45" s="86" t="str">
        <f t="shared" si="0"/>
        <v/>
      </c>
      <c r="AQ45" s="87"/>
      <c r="AR45" s="87"/>
      <c r="AS45" s="88"/>
      <c r="AT45" s="86" t="str">
        <f t="shared" si="1"/>
        <v/>
      </c>
      <c r="AU45" s="87"/>
      <c r="AV45" s="87"/>
      <c r="AW45" s="88"/>
      <c r="AX45" s="86" t="str">
        <f t="shared" si="2"/>
        <v/>
      </c>
      <c r="AY45" s="87"/>
      <c r="AZ45" s="87"/>
      <c r="BA45" s="88"/>
      <c r="BB45" s="81"/>
      <c r="BC45" s="82"/>
      <c r="BD45" s="82"/>
      <c r="BE45" s="83"/>
      <c r="BG45" s="131"/>
      <c r="BH45" s="132"/>
      <c r="BI45" s="26" t="str">
        <f>IF(_vstupy!T26=1,_vstupy!$F$3,IF(_vstupy!U26=1,_vstupy!$F$4,""))</f>
        <v/>
      </c>
    </row>
    <row r="46" spans="1:61" ht="14.1" customHeight="1" x14ac:dyDescent="0.25">
      <c r="A46" s="117"/>
      <c r="B46" s="118"/>
      <c r="C46" s="118"/>
      <c r="D46" s="118"/>
      <c r="E46" s="118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  <c r="Q46" s="125"/>
      <c r="R46" s="125"/>
      <c r="S46" s="125"/>
      <c r="T46" s="125"/>
      <c r="U46" s="125"/>
      <c r="V46" s="125"/>
      <c r="W46" s="126"/>
      <c r="X46" s="127"/>
      <c r="Y46" s="127"/>
      <c r="Z46" s="128"/>
      <c r="AA46" s="126"/>
      <c r="AB46" s="127"/>
      <c r="AC46" s="128"/>
      <c r="AD46" s="81"/>
      <c r="AE46" s="82"/>
      <c r="AF46" s="82"/>
      <c r="AG46" s="89"/>
      <c r="AH46" s="81"/>
      <c r="AI46" s="82"/>
      <c r="AJ46" s="82"/>
      <c r="AK46" s="89"/>
      <c r="AL46" s="90"/>
      <c r="AM46" s="91"/>
      <c r="AN46" s="92"/>
      <c r="AO46" s="93"/>
      <c r="AP46" s="86" t="str">
        <f t="shared" si="0"/>
        <v/>
      </c>
      <c r="AQ46" s="87"/>
      <c r="AR46" s="87"/>
      <c r="AS46" s="88"/>
      <c r="AT46" s="86" t="str">
        <f t="shared" si="1"/>
        <v/>
      </c>
      <c r="AU46" s="87"/>
      <c r="AV46" s="87"/>
      <c r="AW46" s="88"/>
      <c r="AX46" s="86" t="str">
        <f t="shared" si="2"/>
        <v/>
      </c>
      <c r="AY46" s="87"/>
      <c r="AZ46" s="87"/>
      <c r="BA46" s="88"/>
      <c r="BB46" s="81"/>
      <c r="BC46" s="82"/>
      <c r="BD46" s="82"/>
      <c r="BE46" s="83"/>
      <c r="BG46" s="131"/>
      <c r="BH46" s="132"/>
      <c r="BI46" s="26" t="str">
        <f>IF(_vstupy!T27=1,_vstupy!$F$3,IF(_vstupy!U27=1,_vstupy!$F$4,""))</f>
        <v/>
      </c>
    </row>
    <row r="47" spans="1:61" ht="14.1" customHeight="1" x14ac:dyDescent="0.25">
      <c r="A47" s="117"/>
      <c r="B47" s="118"/>
      <c r="C47" s="118"/>
      <c r="D47" s="118"/>
      <c r="E47" s="118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  <c r="Q47" s="125"/>
      <c r="R47" s="125"/>
      <c r="S47" s="125"/>
      <c r="T47" s="125"/>
      <c r="U47" s="125"/>
      <c r="V47" s="125"/>
      <c r="W47" s="126"/>
      <c r="X47" s="127"/>
      <c r="Y47" s="127"/>
      <c r="Z47" s="128"/>
      <c r="AA47" s="126"/>
      <c r="AB47" s="127"/>
      <c r="AC47" s="128"/>
      <c r="AD47" s="81"/>
      <c r="AE47" s="82"/>
      <c r="AF47" s="82"/>
      <c r="AG47" s="89"/>
      <c r="AH47" s="81"/>
      <c r="AI47" s="82"/>
      <c r="AJ47" s="82"/>
      <c r="AK47" s="89"/>
      <c r="AL47" s="90"/>
      <c r="AM47" s="91"/>
      <c r="AN47" s="92"/>
      <c r="AO47" s="93"/>
      <c r="AP47" s="86" t="str">
        <f t="shared" si="0"/>
        <v/>
      </c>
      <c r="AQ47" s="87"/>
      <c r="AR47" s="87"/>
      <c r="AS47" s="88"/>
      <c r="AT47" s="86" t="str">
        <f t="shared" si="1"/>
        <v/>
      </c>
      <c r="AU47" s="87"/>
      <c r="AV47" s="87"/>
      <c r="AW47" s="88"/>
      <c r="AX47" s="86" t="str">
        <f t="shared" si="2"/>
        <v/>
      </c>
      <c r="AY47" s="87"/>
      <c r="AZ47" s="87"/>
      <c r="BA47" s="88"/>
      <c r="BB47" s="81"/>
      <c r="BC47" s="82"/>
      <c r="BD47" s="82"/>
      <c r="BE47" s="83"/>
      <c r="BG47" s="131"/>
      <c r="BH47" s="132"/>
      <c r="BI47" s="26" t="str">
        <f>IF(_vstupy!T28=1,_vstupy!$F$3,IF(_vstupy!U28=1,_vstupy!$F$4,""))</f>
        <v/>
      </c>
    </row>
    <row r="48" spans="1:61" ht="14.1" customHeight="1" x14ac:dyDescent="0.25">
      <c r="A48" s="117"/>
      <c r="B48" s="118"/>
      <c r="C48" s="118"/>
      <c r="D48" s="118"/>
      <c r="E48" s="118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5"/>
      <c r="Q48" s="125"/>
      <c r="R48" s="125"/>
      <c r="S48" s="125"/>
      <c r="T48" s="125"/>
      <c r="U48" s="125"/>
      <c r="V48" s="125"/>
      <c r="W48" s="126"/>
      <c r="X48" s="127"/>
      <c r="Y48" s="127"/>
      <c r="Z48" s="128"/>
      <c r="AA48" s="126"/>
      <c r="AB48" s="127"/>
      <c r="AC48" s="128"/>
      <c r="AD48" s="81"/>
      <c r="AE48" s="82"/>
      <c r="AF48" s="82"/>
      <c r="AG48" s="89"/>
      <c r="AH48" s="81"/>
      <c r="AI48" s="82"/>
      <c r="AJ48" s="82"/>
      <c r="AK48" s="89"/>
      <c r="AL48" s="90"/>
      <c r="AM48" s="91"/>
      <c r="AN48" s="92"/>
      <c r="AO48" s="93"/>
      <c r="AP48" s="86" t="str">
        <f t="shared" si="0"/>
        <v/>
      </c>
      <c r="AQ48" s="87"/>
      <c r="AR48" s="87"/>
      <c r="AS48" s="88"/>
      <c r="AT48" s="86" t="str">
        <f t="shared" si="1"/>
        <v/>
      </c>
      <c r="AU48" s="87"/>
      <c r="AV48" s="87"/>
      <c r="AW48" s="88"/>
      <c r="AX48" s="86" t="str">
        <f t="shared" si="2"/>
        <v/>
      </c>
      <c r="AY48" s="87"/>
      <c r="AZ48" s="87"/>
      <c r="BA48" s="88"/>
      <c r="BB48" s="81"/>
      <c r="BC48" s="82"/>
      <c r="BD48" s="82"/>
      <c r="BE48" s="83"/>
      <c r="BG48" s="131"/>
      <c r="BH48" s="132"/>
      <c r="BI48" s="26" t="str">
        <f>IF(_vstupy!T29=1,_vstupy!$F$3,IF(_vstupy!U29=1,_vstupy!$F$4,""))</f>
        <v/>
      </c>
    </row>
    <row r="49" spans="1:77" ht="14.1" customHeight="1" x14ac:dyDescent="0.25">
      <c r="A49" s="117"/>
      <c r="B49" s="118"/>
      <c r="C49" s="118"/>
      <c r="D49" s="118"/>
      <c r="E49" s="118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  <c r="Q49" s="125"/>
      <c r="R49" s="125"/>
      <c r="S49" s="125"/>
      <c r="T49" s="125"/>
      <c r="U49" s="125"/>
      <c r="V49" s="125"/>
      <c r="W49" s="126"/>
      <c r="X49" s="127"/>
      <c r="Y49" s="127"/>
      <c r="Z49" s="128"/>
      <c r="AA49" s="126"/>
      <c r="AB49" s="127"/>
      <c r="AC49" s="128"/>
      <c r="AD49" s="81"/>
      <c r="AE49" s="82"/>
      <c r="AF49" s="82"/>
      <c r="AG49" s="89"/>
      <c r="AH49" s="81"/>
      <c r="AI49" s="82"/>
      <c r="AJ49" s="82"/>
      <c r="AK49" s="89"/>
      <c r="AL49" s="90"/>
      <c r="AM49" s="91"/>
      <c r="AN49" s="92"/>
      <c r="AO49" s="93"/>
      <c r="AP49" s="86" t="str">
        <f t="shared" si="0"/>
        <v/>
      </c>
      <c r="AQ49" s="87"/>
      <c r="AR49" s="87"/>
      <c r="AS49" s="88"/>
      <c r="AT49" s="86" t="str">
        <f t="shared" si="1"/>
        <v/>
      </c>
      <c r="AU49" s="87"/>
      <c r="AV49" s="87"/>
      <c r="AW49" s="88"/>
      <c r="AX49" s="86" t="str">
        <f t="shared" si="2"/>
        <v/>
      </c>
      <c r="AY49" s="87"/>
      <c r="AZ49" s="87"/>
      <c r="BA49" s="88"/>
      <c r="BB49" s="81"/>
      <c r="BC49" s="82"/>
      <c r="BD49" s="82"/>
      <c r="BE49" s="83"/>
      <c r="BG49" s="131"/>
      <c r="BH49" s="132"/>
      <c r="BI49" s="26" t="str">
        <f>IF(_vstupy!T30=1,_vstupy!$F$3,IF(_vstupy!U30=1,_vstupy!$F$4,""))</f>
        <v/>
      </c>
    </row>
    <row r="50" spans="1:77" ht="14.1" customHeight="1" x14ac:dyDescent="0.25">
      <c r="A50" s="117"/>
      <c r="B50" s="118"/>
      <c r="C50" s="118"/>
      <c r="D50" s="118"/>
      <c r="E50" s="118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  <c r="Q50" s="125"/>
      <c r="R50" s="125"/>
      <c r="S50" s="125"/>
      <c r="T50" s="125"/>
      <c r="U50" s="125"/>
      <c r="V50" s="125"/>
      <c r="W50" s="126"/>
      <c r="X50" s="127"/>
      <c r="Y50" s="127"/>
      <c r="Z50" s="128"/>
      <c r="AA50" s="126"/>
      <c r="AB50" s="127"/>
      <c r="AC50" s="128"/>
      <c r="AD50" s="81"/>
      <c r="AE50" s="82"/>
      <c r="AF50" s="82"/>
      <c r="AG50" s="89"/>
      <c r="AH50" s="81"/>
      <c r="AI50" s="82"/>
      <c r="AJ50" s="82"/>
      <c r="AK50" s="89"/>
      <c r="AL50" s="90"/>
      <c r="AM50" s="91"/>
      <c r="AN50" s="92"/>
      <c r="AO50" s="93"/>
      <c r="AP50" s="86" t="str">
        <f t="shared" si="0"/>
        <v/>
      </c>
      <c r="AQ50" s="87"/>
      <c r="AR50" s="87"/>
      <c r="AS50" s="88"/>
      <c r="AT50" s="86" t="str">
        <f t="shared" si="1"/>
        <v/>
      </c>
      <c r="AU50" s="87"/>
      <c r="AV50" s="87"/>
      <c r="AW50" s="88"/>
      <c r="AX50" s="86" t="str">
        <f t="shared" si="2"/>
        <v/>
      </c>
      <c r="AY50" s="87"/>
      <c r="AZ50" s="87"/>
      <c r="BA50" s="88"/>
      <c r="BB50" s="81"/>
      <c r="BC50" s="82"/>
      <c r="BD50" s="82"/>
      <c r="BE50" s="83"/>
      <c r="BG50" s="131"/>
      <c r="BH50" s="132"/>
      <c r="BI50" s="26" t="str">
        <f>IF(_vstupy!T31=1,_vstupy!$F$3,IF(_vstupy!U31=1,_vstupy!$F$4,""))</f>
        <v/>
      </c>
    </row>
    <row r="51" spans="1:77" ht="14.1" customHeight="1" x14ac:dyDescent="0.25">
      <c r="A51" s="117"/>
      <c r="B51" s="118"/>
      <c r="C51" s="118"/>
      <c r="D51" s="118"/>
      <c r="E51" s="118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  <c r="Q51" s="125"/>
      <c r="R51" s="125"/>
      <c r="S51" s="125"/>
      <c r="T51" s="125"/>
      <c r="U51" s="125"/>
      <c r="V51" s="125"/>
      <c r="W51" s="126"/>
      <c r="X51" s="127"/>
      <c r="Y51" s="127"/>
      <c r="Z51" s="128"/>
      <c r="AA51" s="126"/>
      <c r="AB51" s="127"/>
      <c r="AC51" s="128"/>
      <c r="AD51" s="81"/>
      <c r="AE51" s="82"/>
      <c r="AF51" s="82"/>
      <c r="AG51" s="89"/>
      <c r="AH51" s="81"/>
      <c r="AI51" s="82"/>
      <c r="AJ51" s="82"/>
      <c r="AK51" s="89"/>
      <c r="AL51" s="90"/>
      <c r="AM51" s="91"/>
      <c r="AN51" s="92"/>
      <c r="AO51" s="93"/>
      <c r="AP51" s="86" t="str">
        <f t="shared" si="0"/>
        <v/>
      </c>
      <c r="AQ51" s="87"/>
      <c r="AR51" s="87"/>
      <c r="AS51" s="88"/>
      <c r="AT51" s="86" t="str">
        <f t="shared" si="1"/>
        <v/>
      </c>
      <c r="AU51" s="87"/>
      <c r="AV51" s="87"/>
      <c r="AW51" s="88"/>
      <c r="AX51" s="86" t="str">
        <f t="shared" si="2"/>
        <v/>
      </c>
      <c r="AY51" s="87"/>
      <c r="AZ51" s="87"/>
      <c r="BA51" s="88"/>
      <c r="BB51" s="81"/>
      <c r="BC51" s="82"/>
      <c r="BD51" s="82"/>
      <c r="BE51" s="83"/>
      <c r="BG51" s="131"/>
      <c r="BH51" s="132"/>
      <c r="BI51" s="26" t="str">
        <f>IF(_vstupy!T32=1,_vstupy!$F$3,IF(_vstupy!U32=1,_vstupy!$F$4,""))</f>
        <v/>
      </c>
    </row>
    <row r="52" spans="1:77" ht="14.1" customHeight="1" x14ac:dyDescent="0.25">
      <c r="A52" s="117"/>
      <c r="B52" s="118"/>
      <c r="C52" s="118"/>
      <c r="D52" s="118"/>
      <c r="E52" s="118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  <c r="Q52" s="125"/>
      <c r="R52" s="125"/>
      <c r="S52" s="125"/>
      <c r="T52" s="125"/>
      <c r="U52" s="125"/>
      <c r="V52" s="125"/>
      <c r="W52" s="126"/>
      <c r="X52" s="127"/>
      <c r="Y52" s="127"/>
      <c r="Z52" s="128"/>
      <c r="AA52" s="126"/>
      <c r="AB52" s="127"/>
      <c r="AC52" s="128"/>
      <c r="AD52" s="81"/>
      <c r="AE52" s="82"/>
      <c r="AF52" s="82"/>
      <c r="AG52" s="89"/>
      <c r="AH52" s="81"/>
      <c r="AI52" s="82"/>
      <c r="AJ52" s="82"/>
      <c r="AK52" s="89"/>
      <c r="AL52" s="90"/>
      <c r="AM52" s="91"/>
      <c r="AN52" s="92"/>
      <c r="AO52" s="93"/>
      <c r="AP52" s="86" t="str">
        <f t="shared" si="0"/>
        <v/>
      </c>
      <c r="AQ52" s="87"/>
      <c r="AR52" s="87"/>
      <c r="AS52" s="88"/>
      <c r="AT52" s="86" t="str">
        <f t="shared" si="1"/>
        <v/>
      </c>
      <c r="AU52" s="87"/>
      <c r="AV52" s="87"/>
      <c r="AW52" s="88"/>
      <c r="AX52" s="86" t="str">
        <f t="shared" si="2"/>
        <v/>
      </c>
      <c r="AY52" s="87"/>
      <c r="AZ52" s="87"/>
      <c r="BA52" s="88"/>
      <c r="BB52" s="81"/>
      <c r="BC52" s="82"/>
      <c r="BD52" s="82"/>
      <c r="BE52" s="83"/>
      <c r="BG52" s="131"/>
      <c r="BH52" s="132"/>
      <c r="BI52" s="26" t="str">
        <f>IF(_vstupy!T33=1,_vstupy!$F$3,IF(_vstupy!U33=1,_vstupy!$F$4,""))</f>
        <v/>
      </c>
    </row>
    <row r="53" spans="1:77" ht="14.1" customHeight="1" x14ac:dyDescent="0.25">
      <c r="A53" s="117"/>
      <c r="B53" s="118"/>
      <c r="C53" s="118"/>
      <c r="D53" s="118"/>
      <c r="E53" s="118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5"/>
      <c r="Q53" s="125"/>
      <c r="R53" s="125"/>
      <c r="S53" s="125"/>
      <c r="T53" s="125"/>
      <c r="U53" s="125"/>
      <c r="V53" s="125"/>
      <c r="W53" s="126"/>
      <c r="X53" s="127"/>
      <c r="Y53" s="127"/>
      <c r="Z53" s="128"/>
      <c r="AA53" s="126"/>
      <c r="AB53" s="127"/>
      <c r="AC53" s="128"/>
      <c r="AD53" s="81"/>
      <c r="AE53" s="82"/>
      <c r="AF53" s="82"/>
      <c r="AG53" s="89"/>
      <c r="AH53" s="81"/>
      <c r="AI53" s="82"/>
      <c r="AJ53" s="82"/>
      <c r="AK53" s="89"/>
      <c r="AL53" s="90"/>
      <c r="AM53" s="91"/>
      <c r="AN53" s="92"/>
      <c r="AO53" s="93"/>
      <c r="AP53" s="86" t="str">
        <f t="shared" si="0"/>
        <v/>
      </c>
      <c r="AQ53" s="87"/>
      <c r="AR53" s="87"/>
      <c r="AS53" s="88"/>
      <c r="AT53" s="86" t="str">
        <f t="shared" si="1"/>
        <v/>
      </c>
      <c r="AU53" s="87"/>
      <c r="AV53" s="87"/>
      <c r="AW53" s="88"/>
      <c r="AX53" s="86" t="str">
        <f t="shared" si="2"/>
        <v/>
      </c>
      <c r="AY53" s="87"/>
      <c r="AZ53" s="87"/>
      <c r="BA53" s="88"/>
      <c r="BB53" s="81"/>
      <c r="BC53" s="82"/>
      <c r="BD53" s="82"/>
      <c r="BE53" s="83"/>
      <c r="BG53" s="131"/>
      <c r="BH53" s="132"/>
      <c r="BI53" s="26" t="str">
        <f>IF(_vstupy!T34=1,_vstupy!$F$3,IF(_vstupy!U34=1,_vstupy!$F$4,""))</f>
        <v/>
      </c>
    </row>
    <row r="54" spans="1:77" ht="14.1" customHeight="1" x14ac:dyDescent="0.25">
      <c r="A54" s="117"/>
      <c r="B54" s="118"/>
      <c r="C54" s="118"/>
      <c r="D54" s="118"/>
      <c r="E54" s="118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5"/>
      <c r="Q54" s="125"/>
      <c r="R54" s="125"/>
      <c r="S54" s="125"/>
      <c r="T54" s="125"/>
      <c r="U54" s="125"/>
      <c r="V54" s="125"/>
      <c r="W54" s="126"/>
      <c r="X54" s="127"/>
      <c r="Y54" s="127"/>
      <c r="Z54" s="128"/>
      <c r="AA54" s="126"/>
      <c r="AB54" s="127"/>
      <c r="AC54" s="128"/>
      <c r="AD54" s="81"/>
      <c r="AE54" s="82"/>
      <c r="AF54" s="82"/>
      <c r="AG54" s="89"/>
      <c r="AH54" s="81"/>
      <c r="AI54" s="82"/>
      <c r="AJ54" s="82"/>
      <c r="AK54" s="89"/>
      <c r="AL54" s="90"/>
      <c r="AM54" s="91"/>
      <c r="AN54" s="92"/>
      <c r="AO54" s="93"/>
      <c r="AP54" s="86" t="str">
        <f t="shared" si="0"/>
        <v/>
      </c>
      <c r="AQ54" s="87"/>
      <c r="AR54" s="87"/>
      <c r="AS54" s="88"/>
      <c r="AT54" s="86" t="str">
        <f t="shared" si="1"/>
        <v/>
      </c>
      <c r="AU54" s="87"/>
      <c r="AV54" s="87"/>
      <c r="AW54" s="88"/>
      <c r="AX54" s="86" t="str">
        <f t="shared" si="2"/>
        <v/>
      </c>
      <c r="AY54" s="87"/>
      <c r="AZ54" s="87"/>
      <c r="BA54" s="88"/>
      <c r="BB54" s="81"/>
      <c r="BC54" s="82"/>
      <c r="BD54" s="82"/>
      <c r="BE54" s="83"/>
      <c r="BG54" s="131"/>
      <c r="BH54" s="132"/>
      <c r="BI54" s="26" t="str">
        <f>IF(_vstupy!T35=1,_vstupy!$F$3,IF(_vstupy!U35=1,_vstupy!$F$4,""))</f>
        <v/>
      </c>
    </row>
    <row r="55" spans="1:77" ht="14.1" customHeight="1" x14ac:dyDescent="0.25">
      <c r="A55" s="117"/>
      <c r="B55" s="118"/>
      <c r="C55" s="118"/>
      <c r="D55" s="118"/>
      <c r="E55" s="118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5"/>
      <c r="Q55" s="125"/>
      <c r="R55" s="125"/>
      <c r="S55" s="125"/>
      <c r="T55" s="125"/>
      <c r="U55" s="125"/>
      <c r="V55" s="125"/>
      <c r="W55" s="126"/>
      <c r="X55" s="127"/>
      <c r="Y55" s="127"/>
      <c r="Z55" s="128"/>
      <c r="AA55" s="126"/>
      <c r="AB55" s="127"/>
      <c r="AC55" s="128"/>
      <c r="AD55" s="81"/>
      <c r="AE55" s="82"/>
      <c r="AF55" s="82"/>
      <c r="AG55" s="89"/>
      <c r="AH55" s="81"/>
      <c r="AI55" s="82"/>
      <c r="AJ55" s="82"/>
      <c r="AK55" s="89"/>
      <c r="AL55" s="90"/>
      <c r="AM55" s="91"/>
      <c r="AN55" s="92"/>
      <c r="AO55" s="93"/>
      <c r="AP55" s="86" t="str">
        <f t="shared" si="0"/>
        <v/>
      </c>
      <c r="AQ55" s="87"/>
      <c r="AR55" s="87"/>
      <c r="AS55" s="88"/>
      <c r="AT55" s="86" t="str">
        <f t="shared" si="1"/>
        <v/>
      </c>
      <c r="AU55" s="87"/>
      <c r="AV55" s="87"/>
      <c r="AW55" s="88"/>
      <c r="AX55" s="86" t="str">
        <f t="shared" si="2"/>
        <v/>
      </c>
      <c r="AY55" s="87"/>
      <c r="AZ55" s="87"/>
      <c r="BA55" s="88"/>
      <c r="BB55" s="81"/>
      <c r="BC55" s="82"/>
      <c r="BD55" s="82"/>
      <c r="BE55" s="83"/>
      <c r="BG55" s="131"/>
      <c r="BH55" s="132"/>
      <c r="BI55" s="26" t="str">
        <f>IF(_vstupy!T36=1,_vstupy!$F$3,IF(_vstupy!U36=1,_vstupy!$F$4,""))</f>
        <v/>
      </c>
    </row>
    <row r="56" spans="1:77" ht="14.1" customHeight="1" x14ac:dyDescent="0.25">
      <c r="A56" s="117"/>
      <c r="B56" s="118"/>
      <c r="C56" s="118"/>
      <c r="D56" s="118"/>
      <c r="E56" s="118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5"/>
      <c r="Q56" s="125"/>
      <c r="R56" s="125"/>
      <c r="S56" s="125"/>
      <c r="T56" s="125"/>
      <c r="U56" s="125"/>
      <c r="V56" s="125"/>
      <c r="W56" s="126"/>
      <c r="X56" s="127"/>
      <c r="Y56" s="127"/>
      <c r="Z56" s="128"/>
      <c r="AA56" s="126"/>
      <c r="AB56" s="127"/>
      <c r="AC56" s="128"/>
      <c r="AD56" s="81"/>
      <c r="AE56" s="82"/>
      <c r="AF56" s="82"/>
      <c r="AG56" s="89"/>
      <c r="AH56" s="81"/>
      <c r="AI56" s="82"/>
      <c r="AJ56" s="82"/>
      <c r="AK56" s="89"/>
      <c r="AL56" s="90"/>
      <c r="AM56" s="91"/>
      <c r="AN56" s="92"/>
      <c r="AO56" s="93"/>
      <c r="AP56" s="86" t="str">
        <f t="shared" si="0"/>
        <v/>
      </c>
      <c r="AQ56" s="87"/>
      <c r="AR56" s="87"/>
      <c r="AS56" s="88"/>
      <c r="AT56" s="86" t="str">
        <f t="shared" si="1"/>
        <v/>
      </c>
      <c r="AU56" s="87"/>
      <c r="AV56" s="87"/>
      <c r="AW56" s="88"/>
      <c r="AX56" s="86" t="str">
        <f t="shared" si="2"/>
        <v/>
      </c>
      <c r="AY56" s="87"/>
      <c r="AZ56" s="87"/>
      <c r="BA56" s="88"/>
      <c r="BB56" s="81"/>
      <c r="BC56" s="82"/>
      <c r="BD56" s="82"/>
      <c r="BE56" s="83"/>
      <c r="BG56" s="131"/>
      <c r="BH56" s="132"/>
      <c r="BI56" s="26" t="str">
        <f>IF(_vstupy!T37=1,_vstupy!$F$3,IF(_vstupy!U37=1,_vstupy!$F$4,""))</f>
        <v/>
      </c>
    </row>
    <row r="57" spans="1:77" ht="14.1" customHeight="1" x14ac:dyDescent="0.25">
      <c r="A57" s="117"/>
      <c r="B57" s="118"/>
      <c r="C57" s="118"/>
      <c r="D57" s="118"/>
      <c r="E57" s="118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5"/>
      <c r="Q57" s="125"/>
      <c r="R57" s="125"/>
      <c r="S57" s="125"/>
      <c r="T57" s="125"/>
      <c r="U57" s="125"/>
      <c r="V57" s="125"/>
      <c r="W57" s="126"/>
      <c r="X57" s="127"/>
      <c r="Y57" s="127"/>
      <c r="Z57" s="128"/>
      <c r="AA57" s="126"/>
      <c r="AB57" s="127"/>
      <c r="AC57" s="128"/>
      <c r="AD57" s="81"/>
      <c r="AE57" s="82"/>
      <c r="AF57" s="82"/>
      <c r="AG57" s="89"/>
      <c r="AH57" s="81"/>
      <c r="AI57" s="82"/>
      <c r="AJ57" s="82"/>
      <c r="AK57" s="89"/>
      <c r="AL57" s="90"/>
      <c r="AM57" s="91"/>
      <c r="AN57" s="92"/>
      <c r="AO57" s="93"/>
      <c r="AP57" s="86" t="str">
        <f t="shared" si="0"/>
        <v/>
      </c>
      <c r="AQ57" s="87"/>
      <c r="AR57" s="87"/>
      <c r="AS57" s="88"/>
      <c r="AT57" s="86" t="str">
        <f t="shared" si="1"/>
        <v/>
      </c>
      <c r="AU57" s="87"/>
      <c r="AV57" s="87"/>
      <c r="AW57" s="88"/>
      <c r="AX57" s="86" t="str">
        <f t="shared" si="2"/>
        <v/>
      </c>
      <c r="AY57" s="87"/>
      <c r="AZ57" s="87"/>
      <c r="BA57" s="88"/>
      <c r="BB57" s="81"/>
      <c r="BC57" s="82"/>
      <c r="BD57" s="82"/>
      <c r="BE57" s="83"/>
      <c r="BG57" s="131"/>
      <c r="BH57" s="132"/>
      <c r="BI57" s="26" t="str">
        <f>IF(_vstupy!T38=1,_vstupy!$F$3,IF(_vstupy!U38=1,_vstupy!$F$4,""))</f>
        <v/>
      </c>
    </row>
    <row r="58" spans="1:77" ht="14.1" customHeight="1" x14ac:dyDescent="0.25">
      <c r="A58" s="117"/>
      <c r="B58" s="118"/>
      <c r="C58" s="118"/>
      <c r="D58" s="118"/>
      <c r="E58" s="118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5"/>
      <c r="Q58" s="125"/>
      <c r="R58" s="125"/>
      <c r="S58" s="125"/>
      <c r="T58" s="125"/>
      <c r="U58" s="125"/>
      <c r="V58" s="125"/>
      <c r="W58" s="126"/>
      <c r="X58" s="127"/>
      <c r="Y58" s="127"/>
      <c r="Z58" s="128"/>
      <c r="AA58" s="126"/>
      <c r="AB58" s="127"/>
      <c r="AC58" s="128"/>
      <c r="AD58" s="81"/>
      <c r="AE58" s="82"/>
      <c r="AF58" s="82"/>
      <c r="AG58" s="89"/>
      <c r="AH58" s="81"/>
      <c r="AI58" s="82"/>
      <c r="AJ58" s="82"/>
      <c r="AK58" s="89"/>
      <c r="AL58" s="90"/>
      <c r="AM58" s="91"/>
      <c r="AN58" s="92"/>
      <c r="AO58" s="93"/>
      <c r="AP58" s="86" t="str">
        <f t="shared" si="0"/>
        <v/>
      </c>
      <c r="AQ58" s="87"/>
      <c r="AR58" s="87"/>
      <c r="AS58" s="88"/>
      <c r="AT58" s="86" t="str">
        <f t="shared" si="1"/>
        <v/>
      </c>
      <c r="AU58" s="87"/>
      <c r="AV58" s="87"/>
      <c r="AW58" s="88"/>
      <c r="AX58" s="86" t="str">
        <f t="shared" si="2"/>
        <v/>
      </c>
      <c r="AY58" s="87"/>
      <c r="AZ58" s="87"/>
      <c r="BA58" s="88"/>
      <c r="BB58" s="81"/>
      <c r="BC58" s="82"/>
      <c r="BD58" s="82"/>
      <c r="BE58" s="83"/>
      <c r="BG58" s="131"/>
      <c r="BH58" s="132"/>
      <c r="BI58" s="26" t="str">
        <f>IF(_vstupy!T39=1,_vstupy!$F$3,IF(_vstupy!U39=1,_vstupy!$F$4,""))</f>
        <v/>
      </c>
    </row>
    <row r="59" spans="1:77" ht="14.1" customHeight="1" x14ac:dyDescent="0.25">
      <c r="A59" s="117"/>
      <c r="B59" s="118"/>
      <c r="C59" s="118"/>
      <c r="D59" s="118"/>
      <c r="E59" s="118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5"/>
      <c r="Q59" s="125"/>
      <c r="R59" s="125"/>
      <c r="S59" s="125"/>
      <c r="T59" s="125"/>
      <c r="U59" s="125"/>
      <c r="V59" s="125"/>
      <c r="W59" s="126"/>
      <c r="X59" s="127"/>
      <c r="Y59" s="127"/>
      <c r="Z59" s="128"/>
      <c r="AA59" s="126"/>
      <c r="AB59" s="127"/>
      <c r="AC59" s="128"/>
      <c r="AD59" s="81"/>
      <c r="AE59" s="82"/>
      <c r="AF59" s="82"/>
      <c r="AG59" s="89"/>
      <c r="AH59" s="81"/>
      <c r="AI59" s="82"/>
      <c r="AJ59" s="82"/>
      <c r="AK59" s="89"/>
      <c r="AL59" s="90"/>
      <c r="AM59" s="91"/>
      <c r="AN59" s="92"/>
      <c r="AO59" s="93"/>
      <c r="AP59" s="86" t="str">
        <f t="shared" si="0"/>
        <v/>
      </c>
      <c r="AQ59" s="87"/>
      <c r="AR59" s="87"/>
      <c r="AS59" s="88"/>
      <c r="AT59" s="86" t="str">
        <f t="shared" si="1"/>
        <v/>
      </c>
      <c r="AU59" s="87"/>
      <c r="AV59" s="87"/>
      <c r="AW59" s="88"/>
      <c r="AX59" s="86" t="str">
        <f t="shared" si="2"/>
        <v/>
      </c>
      <c r="AY59" s="87"/>
      <c r="AZ59" s="87"/>
      <c r="BA59" s="88"/>
      <c r="BB59" s="81"/>
      <c r="BC59" s="82"/>
      <c r="BD59" s="82"/>
      <c r="BE59" s="83"/>
      <c r="BG59" s="131"/>
      <c r="BH59" s="132"/>
      <c r="BI59" s="26" t="str">
        <f>IF(_vstupy!T40=1,_vstupy!$F$3,IF(_vstupy!U40=1,_vstupy!$F$4,""))</f>
        <v/>
      </c>
    </row>
    <row r="60" spans="1:77" ht="14.1" customHeight="1" thickBot="1" x14ac:dyDescent="0.3">
      <c r="A60" s="155"/>
      <c r="B60" s="156"/>
      <c r="C60" s="156"/>
      <c r="D60" s="156"/>
      <c r="E60" s="156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33"/>
      <c r="Q60" s="133"/>
      <c r="R60" s="133"/>
      <c r="S60" s="133"/>
      <c r="T60" s="133"/>
      <c r="U60" s="133"/>
      <c r="V60" s="133"/>
      <c r="W60" s="134"/>
      <c r="X60" s="135"/>
      <c r="Y60" s="135"/>
      <c r="Z60" s="136"/>
      <c r="AA60" s="134"/>
      <c r="AB60" s="135"/>
      <c r="AC60" s="136"/>
      <c r="AD60" s="143"/>
      <c r="AE60" s="144"/>
      <c r="AF60" s="144"/>
      <c r="AG60" s="145"/>
      <c r="AH60" s="143"/>
      <c r="AI60" s="144"/>
      <c r="AJ60" s="144"/>
      <c r="AK60" s="145"/>
      <c r="AL60" s="146"/>
      <c r="AM60" s="147"/>
      <c r="AN60" s="148"/>
      <c r="AO60" s="149"/>
      <c r="AP60" s="86" t="str">
        <f t="shared" si="0"/>
        <v/>
      </c>
      <c r="AQ60" s="87"/>
      <c r="AR60" s="87"/>
      <c r="AS60" s="88"/>
      <c r="AT60" s="86" t="str">
        <f t="shared" si="1"/>
        <v/>
      </c>
      <c r="AU60" s="87"/>
      <c r="AV60" s="87"/>
      <c r="AW60" s="88"/>
      <c r="AX60" s="86" t="str">
        <f t="shared" si="2"/>
        <v/>
      </c>
      <c r="AY60" s="87"/>
      <c r="AZ60" s="87"/>
      <c r="BA60" s="88"/>
      <c r="BB60" s="150"/>
      <c r="BC60" s="151"/>
      <c r="BD60" s="151"/>
      <c r="BE60" s="152"/>
      <c r="BG60" s="153"/>
      <c r="BH60" s="154"/>
      <c r="BI60" s="26" t="str">
        <f>IF(_vstupy!T41=1,_vstupy!$F$3,IF(_vstupy!U41=1,_vstupy!$F$4,""))</f>
        <v/>
      </c>
    </row>
    <row r="61" spans="1:77" ht="18" customHeight="1" thickBot="1" x14ac:dyDescent="0.3">
      <c r="AN61" s="13"/>
      <c r="AO61" s="37" t="s">
        <v>66</v>
      </c>
      <c r="AP61" s="137">
        <f>ROUND(SUM(AP22:AS60),0)</f>
        <v>0</v>
      </c>
      <c r="AQ61" s="138"/>
      <c r="AR61" s="138"/>
      <c r="AS61" s="139"/>
      <c r="AT61" s="140">
        <f>ROUND(SUM(AT22:AW60),0)</f>
        <v>0</v>
      </c>
      <c r="AU61" s="138"/>
      <c r="AV61" s="138"/>
      <c r="AW61" s="139"/>
      <c r="AX61" s="140">
        <f>ROUND(SUM(AX22:BA60),0)</f>
        <v>0</v>
      </c>
      <c r="AY61" s="138"/>
      <c r="AZ61" s="138"/>
      <c r="BA61" s="139"/>
      <c r="BB61" s="141">
        <f>ROUND(SUM(BB22:BE60),0)</f>
        <v>0</v>
      </c>
      <c r="BC61" s="141"/>
      <c r="BD61" s="141"/>
      <c r="BE61" s="142"/>
    </row>
    <row r="62" spans="1:77" ht="15" x14ac:dyDescent="0.25">
      <c r="A62" s="34" t="str">
        <f>IF(_vstupy!Z3&gt;0,_vstupy!$F$5,"")</f>
        <v/>
      </c>
      <c r="AO62" s="29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</row>
    <row r="63" spans="1:77" ht="12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O63" s="29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</row>
    <row r="64" spans="1:77" ht="15.6" customHeight="1" x14ac:dyDescent="0.25">
      <c r="A64" s="63" t="s">
        <v>146</v>
      </c>
      <c r="AO64" s="29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</row>
    <row r="65" spans="1:78" customFormat="1" ht="15" x14ac:dyDescent="0.25">
      <c r="A65" s="44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5"/>
      <c r="AX65" s="2"/>
      <c r="BZ65" s="25"/>
    </row>
    <row r="66" spans="1:78" customFormat="1" ht="18" customHeight="1" x14ac:dyDescent="0.25">
      <c r="A66" s="46"/>
      <c r="B66" s="14"/>
      <c r="C66" s="14"/>
      <c r="D66" s="14"/>
      <c r="E66" s="14"/>
      <c r="F66" s="47" t="s">
        <v>97</v>
      </c>
      <c r="G66" s="94"/>
      <c r="H66" s="95"/>
      <c r="I66" s="95"/>
      <c r="J66" s="96"/>
      <c r="K66" s="10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47" t="s">
        <v>93</v>
      </c>
      <c r="X66" s="100">
        <f>_vstupy!L46</f>
        <v>0</v>
      </c>
      <c r="Y66" s="101"/>
      <c r="Z66" s="101"/>
      <c r="AA66" s="102"/>
      <c r="AB66" s="10" t="str">
        <f>IF(_vstupy!N46="ano",_vstupy!F7,_vstupy!F6)</f>
        <v>(bez DPH)</v>
      </c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48"/>
      <c r="AX66" s="2"/>
      <c r="BO66" s="19"/>
      <c r="BP66" s="19"/>
      <c r="BQ66" s="19"/>
      <c r="BR66" s="19"/>
      <c r="BT66" s="25"/>
      <c r="BU66" s="25"/>
      <c r="BW66" s="25"/>
      <c r="BX66" s="25"/>
      <c r="BY66" s="25"/>
      <c r="BZ66" s="25"/>
    </row>
    <row r="67" spans="1:78" customFormat="1" ht="3" customHeight="1" x14ac:dyDescent="0.25">
      <c r="A67" s="46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48"/>
      <c r="AO67" s="14"/>
      <c r="AX67" s="2"/>
      <c r="BO67" s="19"/>
      <c r="BP67" s="19"/>
      <c r="BQ67" s="19"/>
      <c r="BR67" s="19"/>
      <c r="BT67" s="35"/>
      <c r="BU67" s="35"/>
      <c r="BW67" s="25"/>
      <c r="BX67" s="25"/>
      <c r="BY67" s="25"/>
    </row>
    <row r="68" spans="1:78" customFormat="1" ht="18" customHeight="1" x14ac:dyDescent="0.25">
      <c r="A68" s="46"/>
      <c r="B68" s="14"/>
      <c r="C68" s="14"/>
      <c r="D68" s="14"/>
      <c r="E68" s="14"/>
      <c r="F68" s="47" t="s">
        <v>98</v>
      </c>
      <c r="G68" s="97"/>
      <c r="H68" s="97"/>
      <c r="I68" s="97"/>
      <c r="J68" s="97"/>
      <c r="K68" s="10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47" t="s">
        <v>91</v>
      </c>
      <c r="X68" s="98"/>
      <c r="Y68" s="98"/>
      <c r="Z68" s="98"/>
      <c r="AA68" s="98"/>
      <c r="AB68" s="59" t="str">
        <f>IF(_vstupy!O46="ano",_vstupy!F9,_vstupy!F8)</f>
        <v>(není relevantní)</v>
      </c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48"/>
      <c r="AO68" s="14"/>
      <c r="AX68" s="2"/>
      <c r="BJ68" s="19"/>
      <c r="BK68" s="19"/>
      <c r="BL68" s="19"/>
      <c r="BM68" s="19"/>
      <c r="BN68" s="19"/>
      <c r="BO68" s="19"/>
      <c r="BP68" s="19"/>
      <c r="BQ68" s="19"/>
      <c r="BR68" s="19"/>
      <c r="BS68" s="25"/>
      <c r="BT68" s="25"/>
      <c r="BU68" s="25"/>
      <c r="BV68" s="25"/>
      <c r="BW68" s="25"/>
      <c r="BX68" s="25"/>
      <c r="BY68" s="25"/>
    </row>
    <row r="69" spans="1:78" customFormat="1" ht="3" customHeight="1" x14ac:dyDescent="0.25">
      <c r="A69" s="46"/>
      <c r="B69" s="14"/>
      <c r="C69" s="14"/>
      <c r="D69" s="14"/>
      <c r="E69" s="14"/>
      <c r="F69" s="47"/>
      <c r="G69" s="36"/>
      <c r="H69" s="36"/>
      <c r="I69" s="36"/>
      <c r="J69" s="36"/>
      <c r="K69" s="10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48"/>
      <c r="AO69" s="14"/>
      <c r="AX69" s="2"/>
      <c r="BJ69" s="19"/>
      <c r="BK69" s="19"/>
      <c r="BL69" s="19"/>
      <c r="BM69" s="19"/>
      <c r="BN69" s="19"/>
      <c r="BO69" s="19"/>
      <c r="BP69" s="19"/>
      <c r="BQ69" s="19"/>
      <c r="BR69" s="19"/>
      <c r="BS69" s="25"/>
      <c r="BT69" s="25"/>
      <c r="BU69" s="25"/>
      <c r="BV69" s="25"/>
      <c r="BW69" s="25"/>
      <c r="BX69" s="25"/>
      <c r="BY69" s="25"/>
    </row>
    <row r="70" spans="1:78" customFormat="1" ht="18" customHeight="1" x14ac:dyDescent="0.25">
      <c r="A70" s="46"/>
      <c r="B70" s="14"/>
      <c r="C70" s="14"/>
      <c r="D70" s="14"/>
      <c r="E70" s="14"/>
      <c r="F70" s="47" t="s">
        <v>99</v>
      </c>
      <c r="G70" s="98"/>
      <c r="H70" s="98"/>
      <c r="I70" s="98"/>
      <c r="J70" s="98"/>
      <c r="K70" s="10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47" t="s">
        <v>92</v>
      </c>
      <c r="X70" s="80">
        <f>X66-X68</f>
        <v>0</v>
      </c>
      <c r="Y70" s="80"/>
      <c r="Z70" s="80"/>
      <c r="AA70" s="80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48"/>
      <c r="AO70" s="14"/>
      <c r="AX70" s="2"/>
      <c r="BJ70" s="19"/>
      <c r="BK70" s="19"/>
      <c r="BL70" s="19"/>
      <c r="BM70" s="19"/>
      <c r="BN70" s="19"/>
      <c r="BO70" s="19"/>
      <c r="BP70" s="19"/>
      <c r="BQ70" s="19"/>
      <c r="BR70" s="19"/>
      <c r="BS70" s="25"/>
      <c r="BT70" s="25"/>
      <c r="BU70" s="25"/>
      <c r="BV70" s="25"/>
      <c r="BW70" s="25"/>
      <c r="BX70" s="25"/>
      <c r="BY70" s="25"/>
    </row>
    <row r="71" spans="1:78" customFormat="1" ht="3" customHeight="1" x14ac:dyDescent="0.25">
      <c r="A71" s="46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48"/>
      <c r="AO71" s="14"/>
      <c r="AX71" s="2"/>
      <c r="BJ71" s="19"/>
      <c r="BK71" s="19"/>
      <c r="BL71" s="19"/>
      <c r="BM71" s="19"/>
      <c r="BN71" s="19"/>
      <c r="BO71" s="19"/>
      <c r="BP71" s="19"/>
      <c r="BQ71" s="19"/>
      <c r="BR71" s="19"/>
      <c r="BS71" s="25"/>
      <c r="BT71" s="25"/>
      <c r="BU71" s="25"/>
      <c r="BV71" s="25"/>
      <c r="BW71" s="25"/>
      <c r="BX71" s="25"/>
      <c r="BY71" s="25"/>
    </row>
    <row r="72" spans="1:78" customFormat="1" ht="18" customHeight="1" x14ac:dyDescent="0.25">
      <c r="A72" s="46"/>
      <c r="B72" s="14"/>
      <c r="C72" s="14"/>
      <c r="D72" s="14"/>
      <c r="E72" s="14"/>
      <c r="F72" s="47" t="s">
        <v>117</v>
      </c>
      <c r="G72" s="99" t="str">
        <f>_vstupy!N46</f>
        <v>ne</v>
      </c>
      <c r="H72" s="99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47" t="s">
        <v>96</v>
      </c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48"/>
      <c r="AO72" s="14"/>
      <c r="AX72" s="2"/>
      <c r="BJ72" s="19"/>
      <c r="BK72" s="19"/>
      <c r="BL72" s="19"/>
      <c r="BM72" s="19"/>
      <c r="BN72" s="19"/>
      <c r="BO72" s="19"/>
      <c r="BP72" s="19"/>
      <c r="BQ72" s="19"/>
      <c r="BR72" s="19"/>
      <c r="BS72" s="25"/>
      <c r="BT72" s="25"/>
      <c r="BU72" s="25"/>
      <c r="BV72" s="25"/>
      <c r="BW72" s="25"/>
      <c r="BX72" s="25"/>
      <c r="BY72" s="25"/>
    </row>
    <row r="73" spans="1:78" customFormat="1" ht="3" customHeight="1" x14ac:dyDescent="0.25">
      <c r="A73" s="46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58"/>
      <c r="Y73" s="158"/>
      <c r="Z73" s="158"/>
      <c r="AA73" s="158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48"/>
      <c r="AO73" s="14"/>
      <c r="AX73" s="2"/>
      <c r="BJ73" s="19"/>
      <c r="BK73" s="19"/>
      <c r="BL73" s="19"/>
      <c r="BM73" s="19"/>
      <c r="BN73" s="19"/>
      <c r="BO73" s="19"/>
      <c r="BP73" s="19"/>
      <c r="BQ73" s="19"/>
      <c r="BR73" s="19"/>
      <c r="BS73" s="25"/>
      <c r="BT73" s="25"/>
      <c r="BU73" s="25"/>
      <c r="BV73" s="25"/>
      <c r="BW73" s="25"/>
      <c r="BX73" s="25"/>
      <c r="BY73" s="25"/>
    </row>
    <row r="74" spans="1:78" customFormat="1" ht="18" customHeight="1" x14ac:dyDescent="0.25">
      <c r="A74" s="46"/>
      <c r="B74" s="14"/>
      <c r="C74" s="14"/>
      <c r="D74" s="14"/>
      <c r="E74" s="14"/>
      <c r="F74" s="47" t="s">
        <v>86</v>
      </c>
      <c r="G74" s="80">
        <f>_vstupy!K46</f>
        <v>0</v>
      </c>
      <c r="H74" s="80"/>
      <c r="I74" s="80"/>
      <c r="J74" s="80"/>
      <c r="K74" s="10" t="str">
        <f>IF(_vstupy!N46="ano",_vstupy!F7,_vstupy!F6)</f>
        <v>(bez DPH)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49" t="s">
        <v>111</v>
      </c>
      <c r="X74" s="80">
        <f>ROUND(_vstupy!$N$42*_vstupy!$M$46,0)</f>
        <v>0</v>
      </c>
      <c r="Y74" s="80"/>
      <c r="Z74" s="80"/>
      <c r="AA74" s="80"/>
      <c r="AB74" s="13"/>
      <c r="AC74" s="49" t="s">
        <v>113</v>
      </c>
      <c r="AD74" s="80">
        <f>ROUND(_vstupy!$O$42*_vstupy!$M$46,0)</f>
        <v>0</v>
      </c>
      <c r="AE74" s="80"/>
      <c r="AF74" s="80"/>
      <c r="AG74" s="80"/>
      <c r="AH74" s="14"/>
      <c r="AI74" s="49" t="s">
        <v>115</v>
      </c>
      <c r="AJ74" s="80">
        <f>ROUND(_vstupy!$P$42*_vstupy!$M$46,0)</f>
        <v>0</v>
      </c>
      <c r="AK74" s="80"/>
      <c r="AL74" s="80"/>
      <c r="AM74" s="80"/>
      <c r="AN74" s="48"/>
      <c r="AO74" s="14"/>
      <c r="AX74" s="2"/>
      <c r="BJ74" s="19"/>
      <c r="BK74" s="19"/>
      <c r="BL74" s="19"/>
      <c r="BM74" s="19"/>
      <c r="BN74" s="19"/>
      <c r="BO74" s="19"/>
      <c r="BP74" s="19"/>
      <c r="BQ74" s="19"/>
      <c r="BR74" s="19"/>
      <c r="BS74" s="25"/>
      <c r="BT74" s="25"/>
      <c r="BU74" s="25"/>
      <c r="BV74" s="25"/>
      <c r="BW74" s="25"/>
      <c r="BX74" s="25"/>
      <c r="BY74" s="25"/>
    </row>
    <row r="75" spans="1:78" customFormat="1" ht="3" customHeight="1" x14ac:dyDescent="0.25">
      <c r="A75" s="46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59"/>
      <c r="Y75" s="159"/>
      <c r="Z75" s="159"/>
      <c r="AA75" s="159"/>
      <c r="AB75" s="50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48"/>
      <c r="AO75" s="14"/>
      <c r="AX75" s="2"/>
      <c r="BJ75" s="19"/>
      <c r="BK75" s="19"/>
      <c r="BL75" s="19"/>
      <c r="BM75" s="19"/>
      <c r="BN75" s="19"/>
      <c r="BO75" s="19"/>
      <c r="BP75" s="19"/>
      <c r="BQ75" s="19"/>
      <c r="BR75" s="19"/>
      <c r="BS75" s="25"/>
      <c r="BT75" s="25"/>
      <c r="BU75" s="25"/>
      <c r="BV75" s="25"/>
      <c r="BW75" s="25"/>
      <c r="BX75" s="25"/>
      <c r="BY75" s="25"/>
    </row>
    <row r="76" spans="1:78" ht="18" customHeight="1" x14ac:dyDescent="0.25">
      <c r="A76" s="46"/>
      <c r="F76" s="47" t="s">
        <v>90</v>
      </c>
      <c r="G76" s="80">
        <f>BB61</f>
        <v>0</v>
      </c>
      <c r="H76" s="80"/>
      <c r="I76" s="80"/>
      <c r="J76" s="80"/>
      <c r="W76" s="49" t="s">
        <v>112</v>
      </c>
      <c r="X76" s="80">
        <f>ROUND(_vstupy!$Q$42*_vstupy!$M$46,0)</f>
        <v>0</v>
      </c>
      <c r="Y76" s="80"/>
      <c r="Z76" s="80"/>
      <c r="AA76" s="80"/>
      <c r="AB76" s="4"/>
      <c r="AC76" s="49" t="s">
        <v>114</v>
      </c>
      <c r="AD76" s="80">
        <f>ROUND(_vstupy!$R$42*_vstupy!$M$46,0)</f>
        <v>0</v>
      </c>
      <c r="AE76" s="80"/>
      <c r="AF76" s="80"/>
      <c r="AG76" s="80"/>
      <c r="AI76" s="49" t="s">
        <v>116</v>
      </c>
      <c r="AJ76" s="80">
        <f>ROUND(_vstupy!$S$42*_vstupy!$M$46,0)</f>
        <v>0</v>
      </c>
      <c r="AK76" s="80"/>
      <c r="AL76" s="80"/>
      <c r="AM76" s="80"/>
      <c r="AN76" s="48"/>
    </row>
    <row r="77" spans="1:78" x14ac:dyDescent="0.25">
      <c r="A77" s="5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52"/>
    </row>
    <row r="82" spans="65:66" x14ac:dyDescent="0.25">
      <c r="BM82" s="14"/>
      <c r="BN82" s="14"/>
    </row>
  </sheetData>
  <sheetProtection algorithmName="SHA-512" hashValue="djLHsFUm6ps8zhdrcIciN5fkRvriUHF3TUtWFDkDL9pdHPIJYnI+6v3/UPOxbVWC99xNTSoJPWM9T3DRhXmHKQ==" saltValue="QxhK7eW4WbdsgWgGIAhx2w==" spinCount="100000" sheet="1" formatCells="0" formatRows="0"/>
  <mergeCells count="594">
    <mergeCell ref="AT57:AW57"/>
    <mergeCell ref="AX57:BA57"/>
    <mergeCell ref="BB57:BE57"/>
    <mergeCell ref="X73:AA73"/>
    <mergeCell ref="X75:AA75"/>
    <mergeCell ref="BG54:BH54"/>
    <mergeCell ref="BG55:BH55"/>
    <mergeCell ref="BG56:BH56"/>
    <mergeCell ref="BG57:BH57"/>
    <mergeCell ref="BG58:BH58"/>
    <mergeCell ref="BG59:BH59"/>
    <mergeCell ref="AX58:BA58"/>
    <mergeCell ref="BB58:BE58"/>
    <mergeCell ref="AP58:AS58"/>
    <mergeCell ref="W59:Z59"/>
    <mergeCell ref="AD59:AG59"/>
    <mergeCell ref="AH58:AK58"/>
    <mergeCell ref="AL58:AM58"/>
    <mergeCell ref="AN58:AO58"/>
    <mergeCell ref="AT58:AW58"/>
    <mergeCell ref="AP57:AS57"/>
    <mergeCell ref="AT56:AW56"/>
    <mergeCell ref="AX56:BA56"/>
    <mergeCell ref="BB56:BE56"/>
    <mergeCell ref="A58:E58"/>
    <mergeCell ref="BG51:BH51"/>
    <mergeCell ref="BG52:BH52"/>
    <mergeCell ref="BG53:BH53"/>
    <mergeCell ref="A60:E60"/>
    <mergeCell ref="F60:O60"/>
    <mergeCell ref="W60:Z60"/>
    <mergeCell ref="AD60:AG60"/>
    <mergeCell ref="AH59:AK59"/>
    <mergeCell ref="AL59:AM59"/>
    <mergeCell ref="AN59:AO59"/>
    <mergeCell ref="AT59:AW59"/>
    <mergeCell ref="AX59:BA59"/>
    <mergeCell ref="BB59:BE59"/>
    <mergeCell ref="F58:O58"/>
    <mergeCell ref="P58:V58"/>
    <mergeCell ref="W58:Z58"/>
    <mergeCell ref="AD58:AG58"/>
    <mergeCell ref="AA58:AC58"/>
    <mergeCell ref="AH57:AK57"/>
    <mergeCell ref="AL57:AM57"/>
    <mergeCell ref="AP59:AS59"/>
    <mergeCell ref="A59:E59"/>
    <mergeCell ref="F59:O59"/>
    <mergeCell ref="BG39:BH39"/>
    <mergeCell ref="BG40:BH40"/>
    <mergeCell ref="BG41:BH41"/>
    <mergeCell ref="BG42:BH42"/>
    <mergeCell ref="BG60:BH60"/>
    <mergeCell ref="BG43:BH43"/>
    <mergeCell ref="BG44:BH44"/>
    <mergeCell ref="BG45:BH45"/>
    <mergeCell ref="BG46:BH46"/>
    <mergeCell ref="BG47:BH47"/>
    <mergeCell ref="BG48:BH48"/>
    <mergeCell ref="BG49:BH49"/>
    <mergeCell ref="BG50:BH50"/>
    <mergeCell ref="BG35:BH35"/>
    <mergeCell ref="BG36:BH36"/>
    <mergeCell ref="BG37:BH37"/>
    <mergeCell ref="BG38:BH38"/>
    <mergeCell ref="BG27:BH27"/>
    <mergeCell ref="BG28:BH28"/>
    <mergeCell ref="BG29:BH29"/>
    <mergeCell ref="BG30:BH30"/>
    <mergeCell ref="BG31:BH31"/>
    <mergeCell ref="BG32:BH32"/>
    <mergeCell ref="BG21:BH21"/>
    <mergeCell ref="BG22:BH22"/>
    <mergeCell ref="BG23:BH23"/>
    <mergeCell ref="BG24:BH24"/>
    <mergeCell ref="BG25:BH25"/>
    <mergeCell ref="BG26:BH26"/>
    <mergeCell ref="G74:J74"/>
    <mergeCell ref="P60:V60"/>
    <mergeCell ref="AA60:AC60"/>
    <mergeCell ref="AP61:AS61"/>
    <mergeCell ref="AT61:AW61"/>
    <mergeCell ref="AX61:BA61"/>
    <mergeCell ref="BB61:BE61"/>
    <mergeCell ref="P59:V59"/>
    <mergeCell ref="AA59:AC59"/>
    <mergeCell ref="AH60:AK60"/>
    <mergeCell ref="AL60:AM60"/>
    <mergeCell ref="AN60:AO60"/>
    <mergeCell ref="AT60:AW60"/>
    <mergeCell ref="AX60:BA60"/>
    <mergeCell ref="BB60:BE60"/>
    <mergeCell ref="AP60:AS60"/>
    <mergeCell ref="BG33:BH33"/>
    <mergeCell ref="BG34:BH34"/>
    <mergeCell ref="A57:E57"/>
    <mergeCell ref="F57:O57"/>
    <mergeCell ref="P57:V57"/>
    <mergeCell ref="W57:Z57"/>
    <mergeCell ref="AD57:AG57"/>
    <mergeCell ref="AA57:AC57"/>
    <mergeCell ref="AH56:AK56"/>
    <mergeCell ref="AL56:AM56"/>
    <mergeCell ref="AN56:AO56"/>
    <mergeCell ref="AN57:AO57"/>
    <mergeCell ref="AP56:AS56"/>
    <mergeCell ref="A56:E56"/>
    <mergeCell ref="F56:O56"/>
    <mergeCell ref="P56:V56"/>
    <mergeCell ref="W56:Z56"/>
    <mergeCell ref="AD56:AG56"/>
    <mergeCell ref="AA56:AC56"/>
    <mergeCell ref="AH55:AK55"/>
    <mergeCell ref="AL55:AM55"/>
    <mergeCell ref="AN55:AO55"/>
    <mergeCell ref="AT55:AW55"/>
    <mergeCell ref="AX55:BA55"/>
    <mergeCell ref="BB55:BE55"/>
    <mergeCell ref="AP55:AS55"/>
    <mergeCell ref="A55:E55"/>
    <mergeCell ref="F55:O55"/>
    <mergeCell ref="P55:V55"/>
    <mergeCell ref="W55:Z55"/>
    <mergeCell ref="AD55:AG55"/>
    <mergeCell ref="AA55:AC55"/>
    <mergeCell ref="AH54:AK54"/>
    <mergeCell ref="AL54:AM54"/>
    <mergeCell ref="AN54:AO54"/>
    <mergeCell ref="AT54:AW54"/>
    <mergeCell ref="AX54:BA54"/>
    <mergeCell ref="BB54:BE54"/>
    <mergeCell ref="AP54:AS54"/>
    <mergeCell ref="A54:E54"/>
    <mergeCell ref="F54:O54"/>
    <mergeCell ref="P54:V54"/>
    <mergeCell ref="W54:Z54"/>
    <mergeCell ref="AD54:AG54"/>
    <mergeCell ref="AA54:AC54"/>
    <mergeCell ref="AH53:AK53"/>
    <mergeCell ref="AL53:AM53"/>
    <mergeCell ref="AN53:AO53"/>
    <mergeCell ref="AT53:AW53"/>
    <mergeCell ref="AX53:BA53"/>
    <mergeCell ref="BB53:BE53"/>
    <mergeCell ref="AP53:AS53"/>
    <mergeCell ref="A53:E53"/>
    <mergeCell ref="F53:O53"/>
    <mergeCell ref="P53:V53"/>
    <mergeCell ref="W53:Z53"/>
    <mergeCell ref="AD53:AG53"/>
    <mergeCell ref="AA53:AC53"/>
    <mergeCell ref="AH52:AK52"/>
    <mergeCell ref="AL52:AM52"/>
    <mergeCell ref="AN52:AO52"/>
    <mergeCell ref="AT52:AW52"/>
    <mergeCell ref="AX52:BA52"/>
    <mergeCell ref="BB52:BE52"/>
    <mergeCell ref="AP52:AS52"/>
    <mergeCell ref="A52:E52"/>
    <mergeCell ref="F52:O52"/>
    <mergeCell ref="P52:V52"/>
    <mergeCell ref="W52:Z52"/>
    <mergeCell ref="AD52:AG52"/>
    <mergeCell ref="AA52:AC52"/>
    <mergeCell ref="AH51:AK51"/>
    <mergeCell ref="AL51:AM51"/>
    <mergeCell ref="AN51:AO51"/>
    <mergeCell ref="AT51:AW51"/>
    <mergeCell ref="AX51:BA51"/>
    <mergeCell ref="BB51:BE51"/>
    <mergeCell ref="AP51:AS51"/>
    <mergeCell ref="A51:E51"/>
    <mergeCell ref="F51:O51"/>
    <mergeCell ref="P51:V51"/>
    <mergeCell ref="W51:Z51"/>
    <mergeCell ref="AD51:AG51"/>
    <mergeCell ref="AA51:AC51"/>
    <mergeCell ref="AH50:AK50"/>
    <mergeCell ref="AL50:AM50"/>
    <mergeCell ref="AN50:AO50"/>
    <mergeCell ref="AT50:AW50"/>
    <mergeCell ref="AX50:BA50"/>
    <mergeCell ref="BB50:BE50"/>
    <mergeCell ref="AP50:AS50"/>
    <mergeCell ref="A50:E50"/>
    <mergeCell ref="F50:O50"/>
    <mergeCell ref="P50:V50"/>
    <mergeCell ref="W50:Z50"/>
    <mergeCell ref="AD50:AG50"/>
    <mergeCell ref="AA50:AC50"/>
    <mergeCell ref="AH49:AK49"/>
    <mergeCell ref="AL49:AM49"/>
    <mergeCell ref="AN49:AO49"/>
    <mergeCell ref="AT49:AW49"/>
    <mergeCell ref="AX49:BA49"/>
    <mergeCell ref="BB49:BE49"/>
    <mergeCell ref="AP49:AS49"/>
    <mergeCell ref="A49:E49"/>
    <mergeCell ref="F49:O49"/>
    <mergeCell ref="P49:V49"/>
    <mergeCell ref="W49:Z49"/>
    <mergeCell ref="AD49:AG49"/>
    <mergeCell ref="AA49:AC49"/>
    <mergeCell ref="AH48:AK48"/>
    <mergeCell ref="AL48:AM48"/>
    <mergeCell ref="AN48:AO48"/>
    <mergeCell ref="AT48:AW48"/>
    <mergeCell ref="AX48:BA48"/>
    <mergeCell ref="BB48:BE48"/>
    <mergeCell ref="AP48:AS48"/>
    <mergeCell ref="A48:E48"/>
    <mergeCell ref="F48:O48"/>
    <mergeCell ref="P48:V48"/>
    <mergeCell ref="W48:Z48"/>
    <mergeCell ref="AD48:AG48"/>
    <mergeCell ref="AA48:AC48"/>
    <mergeCell ref="AH47:AK47"/>
    <mergeCell ref="AL47:AM47"/>
    <mergeCell ref="AN47:AO47"/>
    <mergeCell ref="AT47:AW47"/>
    <mergeCell ref="AX47:BA47"/>
    <mergeCell ref="BB47:BE47"/>
    <mergeCell ref="AP47:AS47"/>
    <mergeCell ref="A47:E47"/>
    <mergeCell ref="F47:O47"/>
    <mergeCell ref="P47:V47"/>
    <mergeCell ref="W47:Z47"/>
    <mergeCell ref="AD47:AG47"/>
    <mergeCell ref="AA47:AC47"/>
    <mergeCell ref="AH46:AK46"/>
    <mergeCell ref="AL46:AM46"/>
    <mergeCell ref="AN46:AO46"/>
    <mergeCell ref="AT46:AW46"/>
    <mergeCell ref="AX46:BA46"/>
    <mergeCell ref="BB46:BE46"/>
    <mergeCell ref="AP46:AS46"/>
    <mergeCell ref="A46:E46"/>
    <mergeCell ref="F46:O46"/>
    <mergeCell ref="P46:V46"/>
    <mergeCell ref="W46:Z46"/>
    <mergeCell ref="AD46:AG46"/>
    <mergeCell ref="AA46:AC46"/>
    <mergeCell ref="AH45:AK45"/>
    <mergeCell ref="AL45:AM45"/>
    <mergeCell ref="AN45:AO45"/>
    <mergeCell ref="AT45:AW45"/>
    <mergeCell ref="AX45:BA45"/>
    <mergeCell ref="BB45:BE45"/>
    <mergeCell ref="AP45:AS45"/>
    <mergeCell ref="A45:E45"/>
    <mergeCell ref="F45:O45"/>
    <mergeCell ref="P45:V45"/>
    <mergeCell ref="W45:Z45"/>
    <mergeCell ref="AD45:AG45"/>
    <mergeCell ref="AA45:AC45"/>
    <mergeCell ref="AH44:AK44"/>
    <mergeCell ref="AL44:AM44"/>
    <mergeCell ref="AN44:AO44"/>
    <mergeCell ref="AT44:AW44"/>
    <mergeCell ref="AX44:BA44"/>
    <mergeCell ref="BB44:BE44"/>
    <mergeCell ref="AP44:AS44"/>
    <mergeCell ref="A44:E44"/>
    <mergeCell ref="F44:O44"/>
    <mergeCell ref="P44:V44"/>
    <mergeCell ref="W44:Z44"/>
    <mergeCell ref="AD44:AG44"/>
    <mergeCell ref="AA44:AC44"/>
    <mergeCell ref="AH43:AK43"/>
    <mergeCell ref="AL43:AM43"/>
    <mergeCell ref="AN43:AO43"/>
    <mergeCell ref="AT43:AW43"/>
    <mergeCell ref="AX43:BA43"/>
    <mergeCell ref="BB43:BE43"/>
    <mergeCell ref="AP43:AS43"/>
    <mergeCell ref="A43:E43"/>
    <mergeCell ref="F43:O43"/>
    <mergeCell ref="P43:V43"/>
    <mergeCell ref="W43:Z43"/>
    <mergeCell ref="AD43:AG43"/>
    <mergeCell ref="AA43:AC43"/>
    <mergeCell ref="AH42:AK42"/>
    <mergeCell ref="AL42:AM42"/>
    <mergeCell ref="AN42:AO42"/>
    <mergeCell ref="AT42:AW42"/>
    <mergeCell ref="AX42:BA42"/>
    <mergeCell ref="BB42:BE42"/>
    <mergeCell ref="AP42:AS42"/>
    <mergeCell ref="A42:E42"/>
    <mergeCell ref="F42:O42"/>
    <mergeCell ref="P42:V42"/>
    <mergeCell ref="W42:Z42"/>
    <mergeCell ref="AD42:AG42"/>
    <mergeCell ref="AA42:AC42"/>
    <mergeCell ref="AH41:AK41"/>
    <mergeCell ref="AL41:AM41"/>
    <mergeCell ref="AN41:AO41"/>
    <mergeCell ref="AT41:AW41"/>
    <mergeCell ref="AX41:BA41"/>
    <mergeCell ref="BB41:BE41"/>
    <mergeCell ref="AP41:AS41"/>
    <mergeCell ref="A41:E41"/>
    <mergeCell ref="F41:O41"/>
    <mergeCell ref="P41:V41"/>
    <mergeCell ref="W41:Z41"/>
    <mergeCell ref="AD41:AG41"/>
    <mergeCell ref="AA41:AC41"/>
    <mergeCell ref="AH40:AK40"/>
    <mergeCell ref="AL40:AM40"/>
    <mergeCell ref="AN40:AO40"/>
    <mergeCell ref="AT40:AW40"/>
    <mergeCell ref="AX40:BA40"/>
    <mergeCell ref="BB40:BE40"/>
    <mergeCell ref="AP40:AS40"/>
    <mergeCell ref="A40:E40"/>
    <mergeCell ref="F40:O40"/>
    <mergeCell ref="P40:V40"/>
    <mergeCell ref="W40:Z40"/>
    <mergeCell ref="AD40:AG40"/>
    <mergeCell ref="AA40:AC40"/>
    <mergeCell ref="AH39:AK39"/>
    <mergeCell ref="AL39:AM39"/>
    <mergeCell ref="AN39:AO39"/>
    <mergeCell ref="AT39:AW39"/>
    <mergeCell ref="AX39:BA39"/>
    <mergeCell ref="BB39:BE39"/>
    <mergeCell ref="AP39:AS39"/>
    <mergeCell ref="A39:E39"/>
    <mergeCell ref="F39:O39"/>
    <mergeCell ref="P39:V39"/>
    <mergeCell ref="W39:Z39"/>
    <mergeCell ref="AD39:AG39"/>
    <mergeCell ref="AA39:AC39"/>
    <mergeCell ref="AH38:AK38"/>
    <mergeCell ref="AL38:AM38"/>
    <mergeCell ref="AN38:AO38"/>
    <mergeCell ref="AT38:AW38"/>
    <mergeCell ref="AX38:BA38"/>
    <mergeCell ref="BB38:BE38"/>
    <mergeCell ref="AP38:AS38"/>
    <mergeCell ref="A38:E38"/>
    <mergeCell ref="F38:O38"/>
    <mergeCell ref="P38:V38"/>
    <mergeCell ref="W38:Z38"/>
    <mergeCell ref="AD38:AG38"/>
    <mergeCell ref="AA38:AC38"/>
    <mergeCell ref="AH37:AK37"/>
    <mergeCell ref="AL37:AM37"/>
    <mergeCell ref="AN37:AO37"/>
    <mergeCell ref="AT37:AW37"/>
    <mergeCell ref="AX37:BA37"/>
    <mergeCell ref="BB37:BE37"/>
    <mergeCell ref="AP37:AS37"/>
    <mergeCell ref="A37:E37"/>
    <mergeCell ref="F37:O37"/>
    <mergeCell ref="P37:V37"/>
    <mergeCell ref="W37:Z37"/>
    <mergeCell ref="AD37:AG37"/>
    <mergeCell ref="AA37:AC37"/>
    <mergeCell ref="AH36:AK36"/>
    <mergeCell ref="AL36:AM36"/>
    <mergeCell ref="AN36:AO36"/>
    <mergeCell ref="AT36:AW36"/>
    <mergeCell ref="AX36:BA36"/>
    <mergeCell ref="BB36:BE36"/>
    <mergeCell ref="AP36:AS36"/>
    <mergeCell ref="A36:E36"/>
    <mergeCell ref="F36:O36"/>
    <mergeCell ref="P36:V36"/>
    <mergeCell ref="W36:Z36"/>
    <mergeCell ref="AD36:AG36"/>
    <mergeCell ref="AA36:AC36"/>
    <mergeCell ref="AH35:AK35"/>
    <mergeCell ref="AL35:AM35"/>
    <mergeCell ref="AN35:AO35"/>
    <mergeCell ref="AT35:AW35"/>
    <mergeCell ref="AX35:BA35"/>
    <mergeCell ref="BB35:BE35"/>
    <mergeCell ref="AP35:AS35"/>
    <mergeCell ref="A35:E35"/>
    <mergeCell ref="F35:O35"/>
    <mergeCell ref="P35:V35"/>
    <mergeCell ref="W35:Z35"/>
    <mergeCell ref="AD35:AG35"/>
    <mergeCell ref="AA35:AC35"/>
    <mergeCell ref="AH34:AK34"/>
    <mergeCell ref="AL34:AM34"/>
    <mergeCell ref="AN34:AO34"/>
    <mergeCell ref="AT34:AW34"/>
    <mergeCell ref="AX34:BA34"/>
    <mergeCell ref="BB34:BE34"/>
    <mergeCell ref="AP34:AS34"/>
    <mergeCell ref="A34:E34"/>
    <mergeCell ref="F34:O34"/>
    <mergeCell ref="P34:V34"/>
    <mergeCell ref="W34:Z34"/>
    <mergeCell ref="AD34:AG34"/>
    <mergeCell ref="AA34:AC34"/>
    <mergeCell ref="AH33:AK33"/>
    <mergeCell ref="AL33:AM33"/>
    <mergeCell ref="AN33:AO33"/>
    <mergeCell ref="AT33:AW33"/>
    <mergeCell ref="AX33:BA33"/>
    <mergeCell ref="BB33:BE33"/>
    <mergeCell ref="AP33:AS33"/>
    <mergeCell ref="A33:E33"/>
    <mergeCell ref="F33:O33"/>
    <mergeCell ref="P33:V33"/>
    <mergeCell ref="W33:Z33"/>
    <mergeCell ref="AD33:AG33"/>
    <mergeCell ref="AA33:AC33"/>
    <mergeCell ref="AH32:AK32"/>
    <mergeCell ref="AL32:AM32"/>
    <mergeCell ref="AN32:AO32"/>
    <mergeCell ref="AT32:AW32"/>
    <mergeCell ref="AX32:BA32"/>
    <mergeCell ref="BB32:BE32"/>
    <mergeCell ref="AP32:AS32"/>
    <mergeCell ref="A32:E32"/>
    <mergeCell ref="F32:O32"/>
    <mergeCell ref="P32:V32"/>
    <mergeCell ref="W32:Z32"/>
    <mergeCell ref="AD32:AG32"/>
    <mergeCell ref="AA32:AC32"/>
    <mergeCell ref="AH31:AK31"/>
    <mergeCell ref="AL31:AM31"/>
    <mergeCell ref="AN31:AO31"/>
    <mergeCell ref="AT31:AW31"/>
    <mergeCell ref="AX31:BA31"/>
    <mergeCell ref="BB31:BE31"/>
    <mergeCell ref="AP31:AS31"/>
    <mergeCell ref="A31:E31"/>
    <mergeCell ref="F31:O31"/>
    <mergeCell ref="P31:V31"/>
    <mergeCell ref="W31:Z31"/>
    <mergeCell ref="AD31:AG31"/>
    <mergeCell ref="AA31:AC31"/>
    <mergeCell ref="AH30:AK30"/>
    <mergeCell ref="AL30:AM30"/>
    <mergeCell ref="AN30:AO30"/>
    <mergeCell ref="AT30:AW30"/>
    <mergeCell ref="AX30:BA30"/>
    <mergeCell ref="BB30:BE30"/>
    <mergeCell ref="AP30:AS30"/>
    <mergeCell ref="A30:E30"/>
    <mergeCell ref="F30:O30"/>
    <mergeCell ref="P30:V30"/>
    <mergeCell ref="W30:Z30"/>
    <mergeCell ref="AD30:AG30"/>
    <mergeCell ref="AA30:AC30"/>
    <mergeCell ref="AH29:AK29"/>
    <mergeCell ref="AL29:AM29"/>
    <mergeCell ref="AN29:AO29"/>
    <mergeCell ref="AT29:AW29"/>
    <mergeCell ref="AX29:BA29"/>
    <mergeCell ref="BB29:BE29"/>
    <mergeCell ref="AP29:AS29"/>
    <mergeCell ref="A29:E29"/>
    <mergeCell ref="F29:O29"/>
    <mergeCell ref="P29:V29"/>
    <mergeCell ref="W29:Z29"/>
    <mergeCell ref="AD29:AG29"/>
    <mergeCell ref="AA29:AC29"/>
    <mergeCell ref="A27:E27"/>
    <mergeCell ref="F27:O27"/>
    <mergeCell ref="P27:V27"/>
    <mergeCell ref="W27:Z27"/>
    <mergeCell ref="AD27:AG27"/>
    <mergeCell ref="AA27:AC27"/>
    <mergeCell ref="AT27:AW27"/>
    <mergeCell ref="AH28:AK28"/>
    <mergeCell ref="AL28:AM28"/>
    <mergeCell ref="AN28:AO28"/>
    <mergeCell ref="AT28:AW28"/>
    <mergeCell ref="AP28:AS28"/>
    <mergeCell ref="A28:E28"/>
    <mergeCell ref="F28:O28"/>
    <mergeCell ref="P28:V28"/>
    <mergeCell ref="W28:Z28"/>
    <mergeCell ref="AD28:AG28"/>
    <mergeCell ref="AA28:AC28"/>
    <mergeCell ref="A25:E25"/>
    <mergeCell ref="F25:O25"/>
    <mergeCell ref="P25:V25"/>
    <mergeCell ref="W25:Z25"/>
    <mergeCell ref="AD25:AG25"/>
    <mergeCell ref="AA25:AC25"/>
    <mergeCell ref="AH26:AK26"/>
    <mergeCell ref="AL26:AM26"/>
    <mergeCell ref="AN26:AO26"/>
    <mergeCell ref="A26:E26"/>
    <mergeCell ref="F26:O26"/>
    <mergeCell ref="P26:V26"/>
    <mergeCell ref="W26:Z26"/>
    <mergeCell ref="AD26:AG26"/>
    <mergeCell ref="AA26:AC26"/>
    <mergeCell ref="A23:E23"/>
    <mergeCell ref="F23:O23"/>
    <mergeCell ref="P23:V23"/>
    <mergeCell ref="W23:Z23"/>
    <mergeCell ref="AD23:AG23"/>
    <mergeCell ref="AA23:AC23"/>
    <mergeCell ref="AH24:AK24"/>
    <mergeCell ref="AL24:AM24"/>
    <mergeCell ref="AN24:AO24"/>
    <mergeCell ref="A24:E24"/>
    <mergeCell ref="F24:O24"/>
    <mergeCell ref="P24:V24"/>
    <mergeCell ref="W24:Z24"/>
    <mergeCell ref="AD24:AG24"/>
    <mergeCell ref="AA24:AC24"/>
    <mergeCell ref="AL23:AM23"/>
    <mergeCell ref="AN23:AO23"/>
    <mergeCell ref="A2:AF2"/>
    <mergeCell ref="F9:AC9"/>
    <mergeCell ref="F5:H5"/>
    <mergeCell ref="J5:L5"/>
    <mergeCell ref="N5:O5"/>
    <mergeCell ref="F7:L7"/>
    <mergeCell ref="F11:L11"/>
    <mergeCell ref="AL22:AM22"/>
    <mergeCell ref="AN22:AO22"/>
    <mergeCell ref="S11:U11"/>
    <mergeCell ref="A17:AO17"/>
    <mergeCell ref="A21:E21"/>
    <mergeCell ref="A22:E22"/>
    <mergeCell ref="I13:L13"/>
    <mergeCell ref="Z5:AC5"/>
    <mergeCell ref="A3:AF3"/>
    <mergeCell ref="G19:AK19"/>
    <mergeCell ref="F22:O22"/>
    <mergeCell ref="P22:V22"/>
    <mergeCell ref="W22:Z22"/>
    <mergeCell ref="AD22:AG22"/>
    <mergeCell ref="AH22:AK22"/>
    <mergeCell ref="AA22:AC22"/>
    <mergeCell ref="AN21:AO21"/>
    <mergeCell ref="AL21:AM21"/>
    <mergeCell ref="AP21:AS21"/>
    <mergeCell ref="AP22:AS22"/>
    <mergeCell ref="AD21:AG21"/>
    <mergeCell ref="F21:O21"/>
    <mergeCell ref="P21:V21"/>
    <mergeCell ref="W21:Z21"/>
    <mergeCell ref="AH21:AK21"/>
    <mergeCell ref="AA21:AC21"/>
    <mergeCell ref="G66:J66"/>
    <mergeCell ref="G68:J68"/>
    <mergeCell ref="G70:J70"/>
    <mergeCell ref="G72:H72"/>
    <mergeCell ref="G76:J76"/>
    <mergeCell ref="X66:AA66"/>
    <mergeCell ref="X68:AA68"/>
    <mergeCell ref="X70:AA70"/>
    <mergeCell ref="AX22:BA22"/>
    <mergeCell ref="AH23:AK23"/>
    <mergeCell ref="AT23:AW23"/>
    <mergeCell ref="AX23:BA23"/>
    <mergeCell ref="AP23:AS23"/>
    <mergeCell ref="AT24:AW24"/>
    <mergeCell ref="AX24:BA24"/>
    <mergeCell ref="X74:AA74"/>
    <mergeCell ref="AP24:AS24"/>
    <mergeCell ref="AH25:AK25"/>
    <mergeCell ref="AL25:AM25"/>
    <mergeCell ref="AN25:AO25"/>
    <mergeCell ref="AT25:AW25"/>
    <mergeCell ref="AX25:BA25"/>
    <mergeCell ref="AP25:AS25"/>
    <mergeCell ref="AT26:AW26"/>
    <mergeCell ref="X76:AA76"/>
    <mergeCell ref="AD76:AG76"/>
    <mergeCell ref="AJ76:AM76"/>
    <mergeCell ref="BB22:BE22"/>
    <mergeCell ref="AX21:BA21"/>
    <mergeCell ref="BB21:BE21"/>
    <mergeCell ref="BB23:BE23"/>
    <mergeCell ref="BB24:BE24"/>
    <mergeCell ref="BB25:BE25"/>
    <mergeCell ref="AX26:BA26"/>
    <mergeCell ref="BB26:BE26"/>
    <mergeCell ref="AP26:AS26"/>
    <mergeCell ref="AH27:AK27"/>
    <mergeCell ref="AL27:AM27"/>
    <mergeCell ref="AD74:AG74"/>
    <mergeCell ref="AJ74:AM74"/>
    <mergeCell ref="AN27:AO27"/>
    <mergeCell ref="AT21:AW21"/>
    <mergeCell ref="AT22:AW22"/>
    <mergeCell ref="AX27:BA27"/>
    <mergeCell ref="BB27:BE27"/>
    <mergeCell ref="AP27:AS27"/>
    <mergeCell ref="AX28:BA28"/>
    <mergeCell ref="BB28:BE28"/>
  </mergeCells>
  <dataValidations count="9">
    <dataValidation type="list" allowBlank="1" showInputMessage="1" showErrorMessage="1" errorTitle="Zvolte ANO/NE (!)" sqref="S11:S15" xr:uid="{00000000-0002-0000-0000-000000000000}">
      <formula1>"Ano,Ne"</formula1>
    </dataValidation>
    <dataValidation allowBlank="1" showInputMessage="1" showErrorMessage="1" promptTitle="Stručný popis výdaje" prompt="Např. CNC obráběcí stroj, stavební bagr pásový kategorie 6-30 tun, stavební materiál apod." sqref="F22:O60" xr:uid="{00000000-0002-0000-0000-000001000000}"/>
    <dataValidation allowBlank="1" showInputMessage="1" showErrorMessage="1" error="Zvolte z povolených možností!" promptTitle="Cena v měně pořízení vč. DPH" prompt="Bez DPH se uvádí plnění osvobozené od daně nebo plnění, kde DPH není hrazena dodavateli (přenesená daňová povinnost, samovyměření daně při nákupu z jiné země EU)." sqref="AD22:AG60" xr:uid="{00000000-0002-0000-0000-000002000000}"/>
    <dataValidation allowBlank="1" showInputMessage="1" showErrorMessage="1" error="Zvolte z povolených možností!" promptTitle="Vyplní pouze plátce DPH" prompt="Vyplňte, pokud bude DPH hrazena dodavateli, též plátci DPH. V ostatních případech (pořízení od neplátce, přenesená daňová povinnost, samovyměření daně při nákupu z jiné země EU, plnění osvobozené od DPH) ponechat prázdné." sqref="AH22:AK60" xr:uid="{00000000-0002-0000-0000-000003000000}"/>
    <dataValidation type="list" allowBlank="1" showInputMessage="1" showErrorMessage="1" promptTitle="Byla faktura hrazena úvěrem NRB?" prompt="Pokud byla faktura zcela či částečně hrazena úvěrem NRB, zvolte ANO, v ostatních případech NE" sqref="AA22:AA60" xr:uid="{00000000-0002-0000-0000-000004000000}">
      <formula1>"ano,ne"</formula1>
    </dataValidation>
    <dataValidation allowBlank="1" showInputMessage="1" showErrorMessage="1" error="Zvolte z povolených možností!" promptTitle="Případná jiná podpora" prompt="Vyplňte pouze v případě, že jste kromě podpory od NRB získali na projekt ještě další podporu od jiného poskytovatele." sqref="BB22:BE60" xr:uid="{00000000-0002-0000-0000-000005000000}"/>
    <dataValidation allowBlank="1" showInputMessage="1" showErrorMessage="1" error="Zvolte z povolených možností!" promptTitle="Vyplnit jen u výdajů v cizí měně" prompt="Použijte prosím kurz devizového trhu ČNB platný pro den, kdy byla podána žádost o zvýhoděný úvěr - link nad tabulkou." sqref="AN22:AO60" xr:uid="{00000000-0002-0000-0000-000006000000}"/>
    <dataValidation type="list" allowBlank="1" showInputMessage="1" showErrorMessage="1" sqref="BG22:BH60" xr:uid="{00000000-0002-0000-0000-000007000000}">
      <formula1>"Z,N"</formula1>
    </dataValidation>
    <dataValidation type="date" allowBlank="1" showErrorMessage="1" errorTitle="Chybný údaj" error="V poli je nutné uvést platné datum" promptTitle="Chybný údaj" prompt="V poli je nutno uvést platné datum." sqref="G66:J68 W22:Z60 Z5:AC5" xr:uid="{00000000-0002-0000-0000-000008000000}">
      <formula1>43831</formula1>
      <formula2>73050</formula2>
    </dataValidation>
  </dataValidations>
  <pageMargins left="0.39370078740157483" right="0.31496062992125984" top="0.59055118110236227" bottom="0.59055118110236227" header="0.11811023622047245" footer="0.11811023622047245"/>
  <pageSetup paperSize="9" scale="57" fitToHeight="12" orientation="landscape" r:id="rId1"/>
  <headerFooter>
    <oddFooter>&amp;Lverze 2.1
&amp;CStránka &amp;P z &amp;N</oddFooter>
  </headerFooter>
  <rowBreaks count="1" manualBreakCount="1">
    <brk id="61" max="59" man="1"/>
  </rowBreaks>
  <colBreaks count="1" manualBreakCount="1">
    <brk id="60" max="76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F8A3A27-F5F8-41B5-9129-A189AC716CD4}">
            <xm:f>AND($AB$68=_vstupy!$F$8)</xm:f>
            <x14:dxf>
              <fill>
                <patternFill>
                  <bgColor theme="0" tint="-4.9989318521683403E-2"/>
                </patternFill>
              </fill>
            </x14:dxf>
          </x14:cfRule>
          <xm:sqref>X68:AA68</xm:sqref>
        </x14:conditionalFormatting>
        <x14:conditionalFormatting xmlns:xm="http://schemas.microsoft.com/office/excel/2006/main">
          <x14:cfRule type="expression" priority="1" id="{6137ADC0-A835-4E53-B474-B70D2510EC69}">
            <xm:f>AND($AB$68=_vstupy!$F$9)</xm:f>
            <x14:dxf>
              <font>
                <color rgb="FF0000FF"/>
              </font>
            </x14:dxf>
          </x14:cfRule>
          <xm:sqref>AB68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Vyplnit jen u úhrady v cizí měně" prompt="Vyberte kód měny, ve které byla úhrada provedena" xr:uid="{00000000-0002-0000-0000-000009000000}">
          <x14:formula1>
            <xm:f>_vstupy!$E$2:$E$35</xm:f>
          </x14:formula1>
          <xm:sqref>AL22:AM60</xm:sqref>
        </x14:dataValidation>
        <x14:dataValidation type="list" allowBlank="1" showInputMessage="1" showErrorMessage="1" promptTitle="Zařazení výdaje" prompt="Vyberte z nabídky" xr:uid="{00000000-0002-0000-0000-00000A000000}">
          <x14:formula1>
            <xm:f>_vstupy!$D$2:$D$10</xm:f>
          </x14:formula1>
          <xm:sqref>P22:V60</xm:sqref>
        </x14:dataValidation>
        <x14:dataValidation type="list" allowBlank="1" showInputMessage="1" showErrorMessage="1" xr:uid="{00000000-0002-0000-0000-00000B000000}">
          <x14:formula1>
            <xm:f>_vstupy!$G$2:$G$17</xm:f>
          </x14:formula1>
          <xm:sqref>N5:O5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46"/>
  <sheetViews>
    <sheetView showGridLines="0" zoomScale="55" zoomScaleNormal="55" workbookViewId="0"/>
  </sheetViews>
  <sheetFormatPr defaultColWidth="9.140625" defaultRowHeight="15" x14ac:dyDescent="0.25"/>
  <cols>
    <col min="1" max="1" width="9.140625" style="57"/>
    <col min="2" max="2" width="17.85546875" style="57" hidden="1" customWidth="1"/>
    <col min="3" max="3" width="15.85546875" style="57" hidden="1" customWidth="1"/>
    <col min="4" max="4" width="26.140625" style="57" hidden="1" customWidth="1"/>
    <col min="5" max="5" width="5.7109375" style="57" hidden="1" customWidth="1"/>
    <col min="6" max="6" width="51.7109375" style="57" hidden="1" customWidth="1"/>
    <col min="7" max="7" width="14.28515625" style="57" hidden="1" customWidth="1"/>
    <col min="8" max="8" width="17.85546875" style="57" hidden="1" customWidth="1"/>
    <col min="9" max="9" width="10.42578125" style="57" hidden="1" customWidth="1"/>
    <col min="10" max="10" width="49.85546875" style="57" hidden="1" customWidth="1"/>
    <col min="11" max="11" width="12.42578125" style="57" hidden="1" customWidth="1"/>
    <col min="12" max="12" width="12.85546875" style="57" hidden="1" customWidth="1"/>
    <col min="13" max="13" width="18" style="57" hidden="1" customWidth="1"/>
    <col min="14" max="14" width="13" style="57" hidden="1" customWidth="1"/>
    <col min="15" max="15" width="15.42578125" style="57" hidden="1" customWidth="1"/>
    <col min="16" max="19" width="6.7109375" style="57" hidden="1" customWidth="1"/>
    <col min="20" max="20" width="9.140625" style="57" hidden="1" customWidth="1"/>
    <col min="21" max="21" width="8.42578125" style="57" hidden="1" customWidth="1"/>
    <col min="22" max="22" width="7.42578125" style="57" hidden="1" customWidth="1"/>
    <col min="23" max="23" width="6" style="57" hidden="1" customWidth="1"/>
    <col min="24" max="24" width="6.85546875" style="57" hidden="1" customWidth="1"/>
    <col min="25" max="25" width="10.140625" style="57" hidden="1" customWidth="1"/>
    <col min="26" max="26" width="11.140625" style="57" hidden="1" customWidth="1"/>
    <col min="27" max="16384" width="9.140625" style="57"/>
  </cols>
  <sheetData>
    <row r="1" spans="2:26" ht="30" x14ac:dyDescent="0.25">
      <c r="B1" s="56" t="s">
        <v>18</v>
      </c>
      <c r="C1" s="56" t="s">
        <v>118</v>
      </c>
      <c r="D1" s="56" t="s">
        <v>19</v>
      </c>
      <c r="E1" s="56" t="s">
        <v>60</v>
      </c>
      <c r="F1" s="56" t="s">
        <v>69</v>
      </c>
      <c r="G1" s="79" t="s">
        <v>124</v>
      </c>
      <c r="H1" s="56" t="s">
        <v>18</v>
      </c>
      <c r="I1" s="56" t="s">
        <v>125</v>
      </c>
      <c r="J1" s="56" t="s">
        <v>140</v>
      </c>
      <c r="K1" s="160" t="s">
        <v>142</v>
      </c>
      <c r="L1" s="161"/>
      <c r="M1" s="161"/>
      <c r="N1" s="161"/>
      <c r="O1" s="161"/>
      <c r="P1" s="161"/>
      <c r="Q1" s="161"/>
      <c r="R1" s="161"/>
      <c r="S1" s="162"/>
      <c r="T1" s="160" t="s">
        <v>75</v>
      </c>
      <c r="U1" s="161"/>
      <c r="V1" s="161"/>
      <c r="W1" s="161"/>
      <c r="X1" s="161"/>
      <c r="Y1" s="161"/>
      <c r="Z1" s="162"/>
    </row>
    <row r="2" spans="2:26" ht="48" x14ac:dyDescent="0.25">
      <c r="B2" s="57" t="s">
        <v>54</v>
      </c>
      <c r="C2" s="57" t="s">
        <v>81</v>
      </c>
      <c r="D2" s="54" t="s">
        <v>61</v>
      </c>
      <c r="E2" s="58" t="s">
        <v>20</v>
      </c>
      <c r="F2" s="57" t="s">
        <v>83</v>
      </c>
      <c r="G2" s="77" t="s">
        <v>153</v>
      </c>
      <c r="H2" s="57" t="s">
        <v>154</v>
      </c>
      <c r="I2" s="77" t="s">
        <v>81</v>
      </c>
      <c r="J2" s="68" t="s">
        <v>138</v>
      </c>
      <c r="K2" s="69" t="s">
        <v>73</v>
      </c>
      <c r="L2" s="69" t="s">
        <v>72</v>
      </c>
      <c r="M2" s="69" t="s">
        <v>135</v>
      </c>
      <c r="N2" s="69" t="s">
        <v>104</v>
      </c>
      <c r="O2" s="69" t="s">
        <v>105</v>
      </c>
      <c r="P2" s="69" t="s">
        <v>106</v>
      </c>
      <c r="Q2" s="69" t="s">
        <v>107</v>
      </c>
      <c r="R2" s="69" t="s">
        <v>108</v>
      </c>
      <c r="S2" s="69" t="s">
        <v>109</v>
      </c>
      <c r="T2" s="69" t="s">
        <v>74</v>
      </c>
      <c r="U2" s="69" t="s">
        <v>100</v>
      </c>
      <c r="V2" s="69" t="s">
        <v>136</v>
      </c>
      <c r="W2" s="69" t="s">
        <v>77</v>
      </c>
      <c r="X2" s="69" t="s">
        <v>82</v>
      </c>
      <c r="Y2" s="69" t="s">
        <v>85</v>
      </c>
      <c r="Z2" s="69" t="s">
        <v>80</v>
      </c>
    </row>
    <row r="3" spans="2:26" ht="36" x14ac:dyDescent="0.25">
      <c r="B3" s="57" t="s">
        <v>71</v>
      </c>
      <c r="C3" s="57" t="s">
        <v>76</v>
      </c>
      <c r="D3" s="54" t="s">
        <v>57</v>
      </c>
      <c r="E3" s="58" t="s">
        <v>21</v>
      </c>
      <c r="F3" s="57" t="s">
        <v>78</v>
      </c>
      <c r="G3" s="77" t="s">
        <v>151</v>
      </c>
      <c r="H3" s="57" t="s">
        <v>155</v>
      </c>
      <c r="I3" s="77" t="s">
        <v>81</v>
      </c>
      <c r="J3" s="74" t="str">
        <f>CONCATENATE(_vstupy!J2,CONCATENATE(J4,".",J5,".",J6))</f>
        <v>https://www.cnb.cz/cs/financni-trhy/devizovy-trh/kurzy-devizoveho-trhu/kurzy-devizoveho-trhu/index.html?date=0.1.1900</v>
      </c>
      <c r="K3" s="38" t="str">
        <f>IF(přehled_Faktur!BG22="Z",přehled_Faktur!AP22,"")</f>
        <v/>
      </c>
      <c r="L3" s="38" t="str">
        <f>IF(přehled_Faktur!BG22="Z",přehled_Faktur!AX22,"")</f>
        <v/>
      </c>
      <c r="M3" s="38" t="str">
        <f t="shared" ref="M3:M41" si="0">IF($N$46="ano",L3,K3)</f>
        <v/>
      </c>
      <c r="N3" s="38" t="str">
        <f>IF(AND(přehled_Faktur!$W22&gt;=_vstupy!$Y$7,přehled_Faktur!$W22&lt;=_vstupy!$Z$7),$M3,0)</f>
        <v/>
      </c>
      <c r="O3" s="38">
        <f>IF(AND(přehled_Faktur!$W22&gt;=_vstupy!$Y$8,přehled_Faktur!$W22&lt;=_vstupy!$Z$8),$M3,0)</f>
        <v>0</v>
      </c>
      <c r="P3" s="38">
        <f>IF(AND(přehled_Faktur!$W22&gt;=_vstupy!$Y$9,přehled_Faktur!$W22&lt;=_vstupy!$Z$9),$M3,0)</f>
        <v>0</v>
      </c>
      <c r="Q3" s="38">
        <f>IF(AND(přehled_Faktur!$W22&gt;=_vstupy!$Y$10,přehled_Faktur!$W22&lt;=_vstupy!$Z$10),$M3,0)</f>
        <v>0</v>
      </c>
      <c r="R3" s="38">
        <f>IF(AND(přehled_Faktur!$W22&gt;=_vstupy!$Y$11,přehled_Faktur!$W22&lt;=_vstupy!$Z$11),$M3,0)</f>
        <v>0</v>
      </c>
      <c r="S3" s="38">
        <f>IF(AND(přehled_Faktur!$W22&gt;=_vstupy!$Y$12,přehled_Faktur!$W22&lt;=_vstupy!$Z$12),$M3,0)</f>
        <v>0</v>
      </c>
      <c r="T3" s="21">
        <f>IF(OR(AND(přehled_Faktur!AA22="ano",přehled_Faktur!BB22&gt;0),AND(přehled_Faktur!$F$7="Nové úspory energie",přehled_Faktur!BB22&gt;0)),1,0)</f>
        <v>0</v>
      </c>
      <c r="U3" s="21">
        <f>IF(přehled_Faktur!W22="",0,IF(přehled_Faktur!W22&lt;přehled_Faktur!$I$13,1,0))</f>
        <v>0</v>
      </c>
      <c r="V3" s="21">
        <f>IF(AND(SUM(přehled_Faktur!$W$22:$Z$60)&gt;0,přehled_Faktur!N5=""),1,0)</f>
        <v>0</v>
      </c>
      <c r="W3" s="27">
        <f>IF(AND(SUM(přehled_Faktur!$W$22:$Z$60)&gt;0,přehled_Faktur!I13=""),1,0)</f>
        <v>0</v>
      </c>
      <c r="X3" s="27">
        <f>IF(AND(SUM(přehled_Faktur!$W$22:$Z$60)&gt;0,přehled_Faktur!S11=""),1,0)</f>
        <v>0</v>
      </c>
      <c r="Y3" s="27">
        <f>IFERROR(IF(AND(SUM(přehled_Faktur!$W$22:$Z$60)&gt;0,přehled_Faktur!F7=""),1,0),1)</f>
        <v>0</v>
      </c>
      <c r="Z3" s="28">
        <f>SUM(T42,U42,W3,X3,Y3,V3)</f>
        <v>0</v>
      </c>
    </row>
    <row r="4" spans="2:26" ht="30" x14ac:dyDescent="0.25">
      <c r="B4" s="57" t="s">
        <v>154</v>
      </c>
      <c r="C4" s="57" t="s">
        <v>76</v>
      </c>
      <c r="D4" s="55" t="s">
        <v>55</v>
      </c>
      <c r="E4" s="58" t="s">
        <v>22</v>
      </c>
      <c r="F4" s="57" t="s">
        <v>79</v>
      </c>
      <c r="G4" s="77" t="s">
        <v>152</v>
      </c>
      <c r="H4" s="57" t="s">
        <v>155</v>
      </c>
      <c r="I4" s="77" t="s">
        <v>81</v>
      </c>
      <c r="J4" s="75">
        <f>DAY(přehled_Faktur!I13)</f>
        <v>0</v>
      </c>
      <c r="K4" s="38" t="str">
        <f>IF(přehled_Faktur!BG23="Z",přehled_Faktur!AP23,"")</f>
        <v/>
      </c>
      <c r="L4" s="38" t="str">
        <f>IF(přehled_Faktur!BG23="Z",přehled_Faktur!AX23,"")</f>
        <v/>
      </c>
      <c r="M4" s="38" t="str">
        <f t="shared" si="0"/>
        <v/>
      </c>
      <c r="N4" s="38" t="str">
        <f>IF(AND(přehled_Faktur!$W23&gt;=_vstupy!$Y$7,přehled_Faktur!$W23&lt;=_vstupy!$Z$7),$M4,0)</f>
        <v/>
      </c>
      <c r="O4" s="38">
        <f>IF(AND(přehled_Faktur!$W23&gt;=_vstupy!$Y$8,přehled_Faktur!$W23&lt;=_vstupy!$Z$8),$M4,0)</f>
        <v>0</v>
      </c>
      <c r="P4" s="38">
        <f>IF(AND(přehled_Faktur!$W23&gt;=_vstupy!$Y$9,přehled_Faktur!$W23&lt;=_vstupy!$Z$9),$M4,0)</f>
        <v>0</v>
      </c>
      <c r="Q4" s="38">
        <f>IF(AND(přehled_Faktur!$W23&gt;=_vstupy!$Y$10,přehled_Faktur!$W23&lt;=_vstupy!$Z$10),$M4,0)</f>
        <v>0</v>
      </c>
      <c r="R4" s="38">
        <f>IF(AND(přehled_Faktur!$W23&gt;=_vstupy!$Y$11,přehled_Faktur!$W23&lt;=_vstupy!$Z$11),$M4,0)</f>
        <v>0</v>
      </c>
      <c r="S4" s="38">
        <f>IF(AND(přehled_Faktur!$W23&gt;=_vstupy!$Y$12,přehled_Faktur!$W23&lt;=_vstupy!$Z$12),$M4,0)</f>
        <v>0</v>
      </c>
      <c r="T4" s="21">
        <f>IF(OR(AND(přehled_Faktur!AA23="ano",přehled_Faktur!BB23&gt;0),AND(přehled_Faktur!$F$7="Nové úspory energie",přehled_Faktur!BB23&gt;0)),1,0)</f>
        <v>0</v>
      </c>
      <c r="U4" s="21">
        <f>IF(přehled_Faktur!W23="",0,IF(přehled_Faktur!W23&lt;přehled_Faktur!$I$13,1,0))</f>
        <v>0</v>
      </c>
      <c r="V4" s="20"/>
      <c r="W4" s="20"/>
      <c r="X4" s="20"/>
      <c r="Y4" s="20"/>
      <c r="Z4" s="20"/>
    </row>
    <row r="5" spans="2:26" ht="30" x14ac:dyDescent="0.25">
      <c r="B5" s="57" t="s">
        <v>150</v>
      </c>
      <c r="C5" s="57" t="s">
        <v>76</v>
      </c>
      <c r="D5" s="55" t="s">
        <v>58</v>
      </c>
      <c r="E5" s="58" t="s">
        <v>23</v>
      </c>
      <c r="F5" s="57" t="s">
        <v>94</v>
      </c>
      <c r="G5" s="78" t="s">
        <v>126</v>
      </c>
      <c r="H5" s="76" t="s">
        <v>54</v>
      </c>
      <c r="I5" s="77" t="s">
        <v>81</v>
      </c>
      <c r="J5" s="75">
        <f>MONTH(přehled_Faktur!I13)</f>
        <v>1</v>
      </c>
      <c r="K5" s="38" t="str">
        <f>IF(přehled_Faktur!BG24="Z",přehled_Faktur!AP24,"")</f>
        <v/>
      </c>
      <c r="L5" s="38" t="str">
        <f>IF(přehled_Faktur!BG24="Z",přehled_Faktur!AX24,"")</f>
        <v/>
      </c>
      <c r="M5" s="38" t="str">
        <f t="shared" si="0"/>
        <v/>
      </c>
      <c r="N5" s="38" t="str">
        <f>IF(AND(přehled_Faktur!$W24&gt;=_vstupy!$Y$7,přehled_Faktur!$W24&lt;=_vstupy!$Z$7),$M5,0)</f>
        <v/>
      </c>
      <c r="O5" s="38">
        <f>IF(AND(přehled_Faktur!$W24&gt;=_vstupy!$Y$8,přehled_Faktur!$W24&lt;=_vstupy!$Z$8),$M5,0)</f>
        <v>0</v>
      </c>
      <c r="P5" s="38">
        <f>IF(AND(přehled_Faktur!$W24&gt;=_vstupy!$Y$9,přehled_Faktur!$W24&lt;=_vstupy!$Z$9),$M5,0)</f>
        <v>0</v>
      </c>
      <c r="Q5" s="38">
        <f>IF(AND(přehled_Faktur!$W24&gt;=_vstupy!$Y$10,přehled_Faktur!$W24&lt;=_vstupy!$Z$10),$M5,0)</f>
        <v>0</v>
      </c>
      <c r="R5" s="38">
        <f>IF(AND(přehled_Faktur!$W24&gt;=_vstupy!$Y$11,přehled_Faktur!$W24&lt;=_vstupy!$Z$11),$M5,0)</f>
        <v>0</v>
      </c>
      <c r="S5" s="38">
        <f>IF(AND(přehled_Faktur!$W24&gt;=_vstupy!$Y$12,přehled_Faktur!$W24&lt;=_vstupy!$Z$12),$M5,0)</f>
        <v>0</v>
      </c>
      <c r="T5" s="21">
        <f>IF(OR(AND(přehled_Faktur!AA24="ano",přehled_Faktur!BB24&gt;0),AND(přehled_Faktur!$F$7="Nové úspory energie",přehled_Faktur!BB24&gt;0)),1,0)</f>
        <v>0</v>
      </c>
      <c r="U5" s="21">
        <f>IF(přehled_Faktur!W24="",0,IF(přehled_Faktur!W24&lt;přehled_Faktur!$I$13,1,0))</f>
        <v>0</v>
      </c>
      <c r="V5" s="20"/>
      <c r="W5" s="20"/>
      <c r="X5" s="20"/>
      <c r="Y5" s="20"/>
      <c r="Z5" s="20"/>
    </row>
    <row r="6" spans="2:26" ht="30" x14ac:dyDescent="0.25">
      <c r="B6" s="57" t="s">
        <v>53</v>
      </c>
      <c r="C6" s="57" t="s">
        <v>76</v>
      </c>
      <c r="D6" s="54" t="s">
        <v>56</v>
      </c>
      <c r="E6" s="58" t="s">
        <v>24</v>
      </c>
      <c r="F6" s="57" t="s">
        <v>88</v>
      </c>
      <c r="G6" s="77" t="s">
        <v>121</v>
      </c>
      <c r="H6" s="57" t="s">
        <v>54</v>
      </c>
      <c r="I6" s="77" t="s">
        <v>76</v>
      </c>
      <c r="J6" s="75">
        <f>YEAR(přehled_Faktur!I13)</f>
        <v>1900</v>
      </c>
      <c r="K6" s="38" t="str">
        <f>IF(přehled_Faktur!BG25="Z",přehled_Faktur!AP25,"")</f>
        <v/>
      </c>
      <c r="L6" s="38" t="str">
        <f>IF(přehled_Faktur!BG25="Z",přehled_Faktur!AX25,"")</f>
        <v/>
      </c>
      <c r="M6" s="38" t="str">
        <f t="shared" si="0"/>
        <v/>
      </c>
      <c r="N6" s="38" t="str">
        <f>IF(AND(přehled_Faktur!$W25&gt;=_vstupy!$Y$7,přehled_Faktur!$W25&lt;=_vstupy!$Z$7),$M6,0)</f>
        <v/>
      </c>
      <c r="O6" s="38">
        <f>IF(AND(přehled_Faktur!$W25&gt;=_vstupy!$Y$8,přehled_Faktur!$W25&lt;=_vstupy!$Z$8),$M6,0)</f>
        <v>0</v>
      </c>
      <c r="P6" s="38">
        <f>IF(AND(přehled_Faktur!$W25&gt;=_vstupy!$Y$9,přehled_Faktur!$W25&lt;=_vstupy!$Z$9),$M6,0)</f>
        <v>0</v>
      </c>
      <c r="Q6" s="38">
        <f>IF(AND(přehled_Faktur!$W25&gt;=_vstupy!$Y$10,přehled_Faktur!$W25&lt;=_vstupy!$Z$10),$M6,0)</f>
        <v>0</v>
      </c>
      <c r="R6" s="38">
        <f>IF(AND(přehled_Faktur!$W25&gt;=_vstupy!$Y$11,přehled_Faktur!$W25&lt;=_vstupy!$Z$11),$M6,0)</f>
        <v>0</v>
      </c>
      <c r="S6" s="38">
        <f>IF(AND(přehled_Faktur!$W25&gt;=_vstupy!$Y$12,přehled_Faktur!$W25&lt;=_vstupy!$Z$12),$M6,0)</f>
        <v>0</v>
      </c>
      <c r="T6" s="21">
        <f>IF(OR(AND(přehled_Faktur!AA25="ano",přehled_Faktur!BB25&gt;0),AND(přehled_Faktur!$F$7="Nové úspory energie",přehled_Faktur!BB25&gt;0)),1,0)</f>
        <v>0</v>
      </c>
      <c r="U6" s="21">
        <f>IF(přehled_Faktur!W25="",0,IF(přehled_Faktur!W25&lt;přehled_Faktur!$I$13,1,0))</f>
        <v>0</v>
      </c>
      <c r="V6" s="20"/>
      <c r="W6" s="20"/>
      <c r="X6" s="33" t="s">
        <v>103</v>
      </c>
      <c r="Y6" s="61" t="s">
        <v>101</v>
      </c>
      <c r="Z6" s="61" t="s">
        <v>102</v>
      </c>
    </row>
    <row r="7" spans="2:26" x14ac:dyDescent="0.25">
      <c r="B7" s="57" t="s">
        <v>155</v>
      </c>
      <c r="C7" s="57" t="s">
        <v>81</v>
      </c>
      <c r="D7" s="54" t="s">
        <v>64</v>
      </c>
      <c r="E7" s="58" t="s">
        <v>25</v>
      </c>
      <c r="F7" s="57" t="s">
        <v>89</v>
      </c>
      <c r="G7" s="78" t="s">
        <v>127</v>
      </c>
      <c r="H7" s="76" t="s">
        <v>54</v>
      </c>
      <c r="I7" s="77" t="s">
        <v>81</v>
      </c>
      <c r="K7" s="38" t="str">
        <f>IF(přehled_Faktur!BG26="Z",přehled_Faktur!AP26,"")</f>
        <v/>
      </c>
      <c r="L7" s="38" t="str">
        <f>IF(přehled_Faktur!BG26="Z",přehled_Faktur!AX26,"")</f>
        <v/>
      </c>
      <c r="M7" s="38" t="str">
        <f t="shared" si="0"/>
        <v/>
      </c>
      <c r="N7" s="38" t="str">
        <f>IF(AND(přehled_Faktur!$W26&gt;=_vstupy!$Y$7,přehled_Faktur!$W26&lt;=_vstupy!$Z$7),$M7,0)</f>
        <v/>
      </c>
      <c r="O7" s="38">
        <f>IF(AND(přehled_Faktur!$W26&gt;=_vstupy!$Y$8,přehled_Faktur!$W26&lt;=_vstupy!$Z$8),$M7,0)</f>
        <v>0</v>
      </c>
      <c r="P7" s="38">
        <f>IF(AND(přehled_Faktur!$W26&gt;=_vstupy!$Y$9,přehled_Faktur!$W26&lt;=_vstupy!$Z$9),$M7,0)</f>
        <v>0</v>
      </c>
      <c r="Q7" s="38">
        <f>IF(AND(přehled_Faktur!$W26&gt;=_vstupy!$Y$10,přehled_Faktur!$W26&lt;=_vstupy!$Z$10),$M7,0)</f>
        <v>0</v>
      </c>
      <c r="R7" s="38">
        <f>IF(AND(přehled_Faktur!$W26&gt;=_vstupy!$Y$11,přehled_Faktur!$W26&lt;=_vstupy!$Z$11),$M7,0)</f>
        <v>0</v>
      </c>
      <c r="S7" s="38">
        <f>IF(AND(přehled_Faktur!$W26&gt;=_vstupy!$Y$12,přehled_Faktur!$W26&lt;=_vstupy!$Z$12),$M7,0)</f>
        <v>0</v>
      </c>
      <c r="T7" s="21">
        <f>IF(OR(AND(přehled_Faktur!AA26="ano",přehled_Faktur!BB26&gt;0),AND(přehled_Faktur!$F$7="Nové úspory energie",přehled_Faktur!BB26&gt;0)),1,0)</f>
        <v>0</v>
      </c>
      <c r="U7" s="21">
        <f>IF(přehled_Faktur!W26="",0,IF(přehled_Faktur!W26&lt;přehled_Faktur!$I$13,1,0))</f>
        <v>0</v>
      </c>
      <c r="V7" s="20"/>
      <c r="W7" s="20"/>
      <c r="X7" s="21">
        <v>1</v>
      </c>
      <c r="Y7" s="40">
        <f>přehled_Faktur!I13</f>
        <v>0</v>
      </c>
      <c r="Z7" s="40">
        <f>přehled_Faktur!G66+365</f>
        <v>365</v>
      </c>
    </row>
    <row r="8" spans="2:26" ht="30" x14ac:dyDescent="0.25">
      <c r="D8" s="54" t="s">
        <v>59</v>
      </c>
      <c r="E8" s="58" t="s">
        <v>26</v>
      </c>
      <c r="F8" s="57" t="s">
        <v>134</v>
      </c>
      <c r="G8" s="77" t="s">
        <v>122</v>
      </c>
      <c r="H8" s="57" t="s">
        <v>54</v>
      </c>
      <c r="I8" s="77" t="s">
        <v>76</v>
      </c>
      <c r="K8" s="38" t="str">
        <f>IF(přehled_Faktur!BG27="Z",přehled_Faktur!AP27,"")</f>
        <v/>
      </c>
      <c r="L8" s="38" t="str">
        <f>IF(přehled_Faktur!BG27="Z",přehled_Faktur!AX27,"")</f>
        <v/>
      </c>
      <c r="M8" s="38" t="str">
        <f t="shared" si="0"/>
        <v/>
      </c>
      <c r="N8" s="38" t="str">
        <f>IF(AND(přehled_Faktur!$W27&gt;=_vstupy!$Y$7,přehled_Faktur!$W27&lt;=_vstupy!$Z$7),$M8,0)</f>
        <v/>
      </c>
      <c r="O8" s="38">
        <f>IF(AND(přehled_Faktur!$W27&gt;=_vstupy!$Y$8,přehled_Faktur!$W27&lt;=_vstupy!$Z$8),$M8,0)</f>
        <v>0</v>
      </c>
      <c r="P8" s="38">
        <f>IF(AND(přehled_Faktur!$W27&gt;=_vstupy!$Y$9,přehled_Faktur!$W27&lt;=_vstupy!$Z$9),$M8,0)</f>
        <v>0</v>
      </c>
      <c r="Q8" s="38">
        <f>IF(AND(přehled_Faktur!$W27&gt;=_vstupy!$Y$10,přehled_Faktur!$W27&lt;=_vstupy!$Z$10),$M8,0)</f>
        <v>0</v>
      </c>
      <c r="R8" s="38">
        <f>IF(AND(přehled_Faktur!$W27&gt;=_vstupy!$Y$11,přehled_Faktur!$W27&lt;=_vstupy!$Z$11),$M8,0)</f>
        <v>0</v>
      </c>
      <c r="S8" s="38">
        <f>IF(AND(přehled_Faktur!$W27&gt;=_vstupy!$Y$12,přehled_Faktur!$W27&lt;=_vstupy!$Z$12),$M8,0)</f>
        <v>0</v>
      </c>
      <c r="T8" s="21">
        <f>IF(OR(AND(přehled_Faktur!AA27="ano",přehled_Faktur!BB27&gt;0),AND(přehled_Faktur!$F$7="Nové úspory energie",přehled_Faktur!BB27&gt;0)),1,0)</f>
        <v>0</v>
      </c>
      <c r="U8" s="21">
        <f>IF(přehled_Faktur!W27="",0,IF(přehled_Faktur!W27&lt;přehled_Faktur!$I$13,1,0))</f>
        <v>0</v>
      </c>
      <c r="V8" s="20"/>
      <c r="W8" s="20"/>
      <c r="X8" s="21">
        <v>2</v>
      </c>
      <c r="Y8" s="41">
        <f>Z7+1</f>
        <v>366</v>
      </c>
      <c r="Z8" s="40">
        <f>Y8+365</f>
        <v>731</v>
      </c>
    </row>
    <row r="9" spans="2:26" x14ac:dyDescent="0.25">
      <c r="D9" s="54" t="s">
        <v>62</v>
      </c>
      <c r="E9" s="58" t="s">
        <v>27</v>
      </c>
      <c r="F9" s="57" t="s">
        <v>137</v>
      </c>
      <c r="G9" s="78" t="s">
        <v>128</v>
      </c>
      <c r="H9" s="76" t="s">
        <v>54</v>
      </c>
      <c r="I9" s="77" t="s">
        <v>81</v>
      </c>
      <c r="K9" s="38" t="str">
        <f>IF(přehled_Faktur!BG28="Z",přehled_Faktur!AP28,"")</f>
        <v/>
      </c>
      <c r="L9" s="38" t="str">
        <f>IF(přehled_Faktur!BG28="Z",přehled_Faktur!AX28,"")</f>
        <v/>
      </c>
      <c r="M9" s="38" t="str">
        <f t="shared" si="0"/>
        <v/>
      </c>
      <c r="N9" s="38" t="str">
        <f>IF(AND(přehled_Faktur!$W28&gt;=_vstupy!$Y$7,přehled_Faktur!$W28&lt;=_vstupy!$Z$7),$M9,0)</f>
        <v/>
      </c>
      <c r="O9" s="38">
        <f>IF(AND(přehled_Faktur!$W28&gt;=_vstupy!$Y$8,přehled_Faktur!$W28&lt;=_vstupy!$Z$8),$M9,0)</f>
        <v>0</v>
      </c>
      <c r="P9" s="38">
        <f>IF(AND(přehled_Faktur!$W28&gt;=_vstupy!$Y$9,přehled_Faktur!$W28&lt;=_vstupy!$Z$9),$M9,0)</f>
        <v>0</v>
      </c>
      <c r="Q9" s="38">
        <f>IF(AND(přehled_Faktur!$W28&gt;=_vstupy!$Y$10,přehled_Faktur!$W28&lt;=_vstupy!$Z$10),$M9,0)</f>
        <v>0</v>
      </c>
      <c r="R9" s="38">
        <f>IF(AND(přehled_Faktur!$W28&gt;=_vstupy!$Y$11,přehled_Faktur!$W28&lt;=_vstupy!$Z$11),$M9,0)</f>
        <v>0</v>
      </c>
      <c r="S9" s="38">
        <f>IF(AND(přehled_Faktur!$W28&gt;=_vstupy!$Y$12,přehled_Faktur!$W28&lt;=_vstupy!$Z$12),$M9,0)</f>
        <v>0</v>
      </c>
      <c r="T9" s="21">
        <f>IF(OR(AND(přehled_Faktur!AA28="ano",přehled_Faktur!BB28&gt;0),AND(přehled_Faktur!$F$7="Nové úspory energie",přehled_Faktur!BB28&gt;0)),1,0)</f>
        <v>0</v>
      </c>
      <c r="U9" s="21">
        <f>IF(přehled_Faktur!W28="",0,IF(přehled_Faktur!W28&lt;přehled_Faktur!$I$13,1,0))</f>
        <v>0</v>
      </c>
      <c r="V9" s="20"/>
      <c r="W9" s="20"/>
      <c r="X9" s="21">
        <v>3</v>
      </c>
      <c r="Y9" s="41">
        <f>Z8+1</f>
        <v>732</v>
      </c>
      <c r="Z9" s="40">
        <f>Y9+365</f>
        <v>1097</v>
      </c>
    </row>
    <row r="10" spans="2:26" ht="30" x14ac:dyDescent="0.25">
      <c r="D10" s="54" t="s">
        <v>63</v>
      </c>
      <c r="E10" s="58" t="s">
        <v>28</v>
      </c>
      <c r="F10" s="57" t="s">
        <v>144</v>
      </c>
      <c r="G10" s="77" t="s">
        <v>123</v>
      </c>
      <c r="H10" s="57" t="s">
        <v>54</v>
      </c>
      <c r="I10" s="77" t="s">
        <v>76</v>
      </c>
      <c r="K10" s="38" t="str">
        <f>IF(přehled_Faktur!BG29="Z",přehled_Faktur!AP29,"")</f>
        <v/>
      </c>
      <c r="L10" s="38" t="str">
        <f>IF(přehled_Faktur!BG29="Z",přehled_Faktur!AX29,"")</f>
        <v/>
      </c>
      <c r="M10" s="38" t="str">
        <f t="shared" si="0"/>
        <v/>
      </c>
      <c r="N10" s="38" t="str">
        <f>IF(AND(přehled_Faktur!$W29&gt;=_vstupy!$Y$7,přehled_Faktur!$W29&lt;=_vstupy!$Z$7),$M10,0)</f>
        <v/>
      </c>
      <c r="O10" s="38">
        <f>IF(AND(přehled_Faktur!$W29&gt;=_vstupy!$Y$8,přehled_Faktur!$W29&lt;=_vstupy!$Z$8),$M10,0)</f>
        <v>0</v>
      </c>
      <c r="P10" s="38">
        <f>IF(AND(přehled_Faktur!$W29&gt;=_vstupy!$Y$9,přehled_Faktur!$W29&lt;=_vstupy!$Z$9),$M10,0)</f>
        <v>0</v>
      </c>
      <c r="Q10" s="38">
        <f>IF(AND(přehled_Faktur!$W29&gt;=_vstupy!$Y$10,přehled_Faktur!$W29&lt;=_vstupy!$Z$10),$M10,0)</f>
        <v>0</v>
      </c>
      <c r="R10" s="38">
        <f>IF(AND(přehled_Faktur!$W29&gt;=_vstupy!$Y$11,přehled_Faktur!$W29&lt;=_vstupy!$Z$11),$M10,0)</f>
        <v>0</v>
      </c>
      <c r="S10" s="38">
        <f>IF(AND(přehled_Faktur!$W29&gt;=_vstupy!$Y$12,přehled_Faktur!$W29&lt;=_vstupy!$Z$12),$M10,0)</f>
        <v>0</v>
      </c>
      <c r="T10" s="21">
        <f>IF(OR(AND(přehled_Faktur!AA29="ano",přehled_Faktur!BB29&gt;0),AND(přehled_Faktur!$F$7="Nové úspory energie",přehled_Faktur!BB29&gt;0)),1,0)</f>
        <v>0</v>
      </c>
      <c r="U10" s="21">
        <f>IF(přehled_Faktur!W29="",0,IF(přehled_Faktur!W29&lt;přehled_Faktur!$I$13,1,0))</f>
        <v>0</v>
      </c>
      <c r="V10" s="20"/>
      <c r="W10" s="20"/>
      <c r="X10" s="21">
        <v>4</v>
      </c>
      <c r="Y10" s="41">
        <f>Z9+1</f>
        <v>1098</v>
      </c>
      <c r="Z10" s="40">
        <f>Y10+365</f>
        <v>1463</v>
      </c>
    </row>
    <row r="11" spans="2:26" x14ac:dyDescent="0.25">
      <c r="D11" s="54"/>
      <c r="E11" s="58" t="s">
        <v>20</v>
      </c>
      <c r="G11" s="78" t="s">
        <v>130</v>
      </c>
      <c r="H11" s="57" t="s">
        <v>53</v>
      </c>
      <c r="I11" s="77" t="s">
        <v>81</v>
      </c>
      <c r="K11" s="38" t="str">
        <f>IF(přehled_Faktur!BG30="Z",přehled_Faktur!AP30,"")</f>
        <v/>
      </c>
      <c r="L11" s="38" t="str">
        <f>IF(přehled_Faktur!BG30="Z",přehled_Faktur!AX30,"")</f>
        <v/>
      </c>
      <c r="M11" s="38" t="str">
        <f t="shared" si="0"/>
        <v/>
      </c>
      <c r="N11" s="38" t="str">
        <f>IF(AND(přehled_Faktur!$W30&gt;=_vstupy!$Y$7,přehled_Faktur!$W30&lt;=_vstupy!$Z$7),$M11,0)</f>
        <v/>
      </c>
      <c r="O11" s="38">
        <f>IF(AND(přehled_Faktur!$W30&gt;=_vstupy!$Y$8,přehled_Faktur!$W30&lt;=_vstupy!$Z$8),$M11,0)</f>
        <v>0</v>
      </c>
      <c r="P11" s="38">
        <f>IF(AND(přehled_Faktur!$W30&gt;=_vstupy!$Y$9,přehled_Faktur!$W30&lt;=_vstupy!$Z$9),$M11,0)</f>
        <v>0</v>
      </c>
      <c r="Q11" s="38">
        <f>IF(AND(přehled_Faktur!$W30&gt;=_vstupy!$Y$10,přehled_Faktur!$W30&lt;=_vstupy!$Z$10),$M11,0)</f>
        <v>0</v>
      </c>
      <c r="R11" s="38">
        <f>IF(AND(přehled_Faktur!$W30&gt;=_vstupy!$Y$11,přehled_Faktur!$W30&lt;=_vstupy!$Z$11),$M11,0)</f>
        <v>0</v>
      </c>
      <c r="S11" s="38">
        <f>IF(AND(přehled_Faktur!$W30&gt;=_vstupy!$Y$12,přehled_Faktur!$W30&lt;=_vstupy!$Z$12),$M11,0)</f>
        <v>0</v>
      </c>
      <c r="T11" s="21">
        <f>IF(OR(AND(přehled_Faktur!AA30="ano",přehled_Faktur!BB30&gt;0),AND(přehled_Faktur!$F$7="Nové úspory energie",přehled_Faktur!BB30&gt;0)),1,0)</f>
        <v>0</v>
      </c>
      <c r="U11" s="21">
        <f>IF(přehled_Faktur!W30="",0,IF(přehled_Faktur!W30&lt;přehled_Faktur!$I$13,1,0))</f>
        <v>0</v>
      </c>
      <c r="V11" s="20"/>
      <c r="W11" s="20"/>
      <c r="X11" s="21">
        <v>5</v>
      </c>
      <c r="Y11" s="41">
        <f>Z10+1</f>
        <v>1464</v>
      </c>
      <c r="Z11" s="40">
        <f>Y11+365</f>
        <v>1829</v>
      </c>
    </row>
    <row r="12" spans="2:26" x14ac:dyDescent="0.25">
      <c r="D12" s="54"/>
      <c r="E12" s="58" t="s">
        <v>29</v>
      </c>
      <c r="G12" s="78" t="s">
        <v>131</v>
      </c>
      <c r="H12" s="57" t="s">
        <v>53</v>
      </c>
      <c r="I12" s="77" t="s">
        <v>81</v>
      </c>
      <c r="K12" s="38" t="str">
        <f>IF(přehled_Faktur!BG31="Z",přehled_Faktur!AP31,"")</f>
        <v/>
      </c>
      <c r="L12" s="38" t="str">
        <f>IF(přehled_Faktur!BG31="Z",přehled_Faktur!AX31,"")</f>
        <v/>
      </c>
      <c r="M12" s="38" t="str">
        <f t="shared" si="0"/>
        <v/>
      </c>
      <c r="N12" s="38" t="str">
        <f>IF(AND(přehled_Faktur!$W31&gt;=_vstupy!$Y$7,přehled_Faktur!$W31&lt;=_vstupy!$Z$7),$M12,0)</f>
        <v/>
      </c>
      <c r="O12" s="38">
        <f>IF(AND(přehled_Faktur!$W31&gt;=_vstupy!$Y$8,přehled_Faktur!$W31&lt;=_vstupy!$Z$8),$M12,0)</f>
        <v>0</v>
      </c>
      <c r="P12" s="38">
        <f>IF(AND(přehled_Faktur!$W31&gt;=_vstupy!$Y$9,přehled_Faktur!$W31&lt;=_vstupy!$Z$9),$M12,0)</f>
        <v>0</v>
      </c>
      <c r="Q12" s="38">
        <f>IF(AND(přehled_Faktur!$W31&gt;=_vstupy!$Y$10,přehled_Faktur!$W31&lt;=_vstupy!$Z$10),$M12,0)</f>
        <v>0</v>
      </c>
      <c r="R12" s="38">
        <f>IF(AND(přehled_Faktur!$W31&gt;=_vstupy!$Y$11,přehled_Faktur!$W31&lt;=_vstupy!$Z$11),$M12,0)</f>
        <v>0</v>
      </c>
      <c r="S12" s="38">
        <f>IF(AND(přehled_Faktur!$W31&gt;=_vstupy!$Y$12,přehled_Faktur!$W31&lt;=_vstupy!$Z$12),$M12,0)</f>
        <v>0</v>
      </c>
      <c r="T12" s="21">
        <f>IF(OR(AND(přehled_Faktur!AA31="ano",přehled_Faktur!BB31&gt;0),AND(přehled_Faktur!$F$7="Nové úspory energie",přehled_Faktur!BB31&gt;0)),1,0)</f>
        <v>0</v>
      </c>
      <c r="U12" s="21">
        <f>IF(přehled_Faktur!W31="",0,IF(přehled_Faktur!W31&lt;přehled_Faktur!$I$13,1,0))</f>
        <v>0</v>
      </c>
      <c r="V12" s="20"/>
      <c r="W12" s="20"/>
      <c r="X12" s="21">
        <v>6</v>
      </c>
      <c r="Y12" s="41">
        <f>Z11+1</f>
        <v>1830</v>
      </c>
      <c r="Z12" s="40">
        <f>Y12+365</f>
        <v>2195</v>
      </c>
    </row>
    <row r="13" spans="2:26" x14ac:dyDescent="0.25">
      <c r="E13" s="58" t="s">
        <v>30</v>
      </c>
      <c r="G13" s="78" t="s">
        <v>129</v>
      </c>
      <c r="H13" s="57" t="s">
        <v>71</v>
      </c>
      <c r="I13" s="77" t="s">
        <v>81</v>
      </c>
      <c r="K13" s="38" t="str">
        <f>IF(přehled_Faktur!BG32="Z",přehled_Faktur!AP32,"")</f>
        <v/>
      </c>
      <c r="L13" s="38" t="str">
        <f>IF(přehled_Faktur!BG32="Z",přehled_Faktur!AX32,"")</f>
        <v/>
      </c>
      <c r="M13" s="38" t="str">
        <f t="shared" si="0"/>
        <v/>
      </c>
      <c r="N13" s="38" t="str">
        <f>IF(AND(přehled_Faktur!$W32&gt;=_vstupy!$Y$7,přehled_Faktur!$W32&lt;=_vstupy!$Z$7),$M13,0)</f>
        <v/>
      </c>
      <c r="O13" s="38">
        <f>IF(AND(přehled_Faktur!$W32&gt;=_vstupy!$Y$8,přehled_Faktur!$W32&lt;=_vstupy!$Z$8),$M13,0)</f>
        <v>0</v>
      </c>
      <c r="P13" s="38">
        <f>IF(AND(přehled_Faktur!$W32&gt;=_vstupy!$Y$9,přehled_Faktur!$W32&lt;=_vstupy!$Z$9),$M13,0)</f>
        <v>0</v>
      </c>
      <c r="Q13" s="38">
        <f>IF(AND(přehled_Faktur!$W32&gt;=_vstupy!$Y$10,přehled_Faktur!$W32&lt;=_vstupy!$Z$10),$M13,0)</f>
        <v>0</v>
      </c>
      <c r="R13" s="38">
        <f>IF(AND(přehled_Faktur!$W32&gt;=_vstupy!$Y$11,přehled_Faktur!$W32&lt;=_vstupy!$Z$11),$M13,0)</f>
        <v>0</v>
      </c>
      <c r="S13" s="38">
        <f>IF(AND(přehled_Faktur!$W32&gt;=_vstupy!$Y$12,přehled_Faktur!$W32&lt;=_vstupy!$Z$12),$M13,0)</f>
        <v>0</v>
      </c>
      <c r="T13" s="21">
        <f>IF(OR(AND(přehled_Faktur!AA32="ano",přehled_Faktur!BB32&gt;0),AND(přehled_Faktur!$F$7="Nové úspory energie",přehled_Faktur!BB32&gt;0)),1,0)</f>
        <v>0</v>
      </c>
      <c r="U13" s="21">
        <f>IF(přehled_Faktur!W32="",0,IF(přehled_Faktur!W32&lt;přehled_Faktur!$I$13,1,0))</f>
        <v>0</v>
      </c>
      <c r="V13" s="20"/>
      <c r="W13" s="20"/>
      <c r="X13" s="20"/>
      <c r="Y13" s="20"/>
      <c r="Z13" s="20"/>
    </row>
    <row r="14" spans="2:26" x14ac:dyDescent="0.25">
      <c r="E14" s="58" t="s">
        <v>31</v>
      </c>
      <c r="G14" s="77" t="s">
        <v>119</v>
      </c>
      <c r="H14" s="57" t="s">
        <v>71</v>
      </c>
      <c r="I14" s="77" t="s">
        <v>76</v>
      </c>
      <c r="K14" s="38" t="str">
        <f>IF(přehled_Faktur!BG33="Z",přehled_Faktur!AP33,"")</f>
        <v/>
      </c>
      <c r="L14" s="38" t="str">
        <f>IF(přehled_Faktur!BG33="Z",přehled_Faktur!AX33,"")</f>
        <v/>
      </c>
      <c r="M14" s="38" t="str">
        <f t="shared" si="0"/>
        <v/>
      </c>
      <c r="N14" s="38" t="str">
        <f>IF(AND(přehled_Faktur!$W33&gt;=_vstupy!$Y$7,přehled_Faktur!$W33&lt;=_vstupy!$Z$7),$M14,0)</f>
        <v/>
      </c>
      <c r="O14" s="38">
        <f>IF(AND(přehled_Faktur!$W33&gt;=_vstupy!$Y$8,přehled_Faktur!$W33&lt;=_vstupy!$Z$8),$M14,0)</f>
        <v>0</v>
      </c>
      <c r="P14" s="38">
        <f>IF(AND(přehled_Faktur!$W33&gt;=_vstupy!$Y$9,přehled_Faktur!$W33&lt;=_vstupy!$Z$9),$M14,0)</f>
        <v>0</v>
      </c>
      <c r="Q14" s="38">
        <f>IF(AND(přehled_Faktur!$W33&gt;=_vstupy!$Y$10,přehled_Faktur!$W33&lt;=_vstupy!$Z$10),$M14,0)</f>
        <v>0</v>
      </c>
      <c r="R14" s="38">
        <f>IF(AND(přehled_Faktur!$W33&gt;=_vstupy!$Y$11,přehled_Faktur!$W33&lt;=_vstupy!$Z$11),$M14,0)</f>
        <v>0</v>
      </c>
      <c r="S14" s="38">
        <f>IF(AND(přehled_Faktur!$W33&gt;=_vstupy!$Y$12,přehled_Faktur!$W33&lt;=_vstupy!$Z$12),$M14,0)</f>
        <v>0</v>
      </c>
      <c r="T14" s="21">
        <f>IF(OR(AND(přehled_Faktur!AA33="ano",přehled_Faktur!BB33&gt;0),AND(přehled_Faktur!$F$7="Nové úspory energie",přehled_Faktur!BB33&gt;0)),1,0)</f>
        <v>0</v>
      </c>
      <c r="U14" s="21">
        <f>IF(přehled_Faktur!W33="",0,IF(přehled_Faktur!W33&lt;přehled_Faktur!$I$13,1,0))</f>
        <v>0</v>
      </c>
      <c r="V14" s="20"/>
      <c r="W14" s="20"/>
      <c r="X14" s="20"/>
      <c r="Y14" s="20"/>
      <c r="Z14" s="20"/>
    </row>
    <row r="15" spans="2:26" x14ac:dyDescent="0.25">
      <c r="E15" s="58" t="s">
        <v>32</v>
      </c>
      <c r="G15" s="77" t="s">
        <v>120</v>
      </c>
      <c r="H15" s="57" t="s">
        <v>71</v>
      </c>
      <c r="I15" s="77" t="s">
        <v>76</v>
      </c>
      <c r="K15" s="38" t="str">
        <f>IF(přehled_Faktur!BG34="Z",přehled_Faktur!AP34,"")</f>
        <v/>
      </c>
      <c r="L15" s="38" t="str">
        <f>IF(přehled_Faktur!BG34="Z",přehled_Faktur!AX34,"")</f>
        <v/>
      </c>
      <c r="M15" s="38" t="str">
        <f t="shared" si="0"/>
        <v/>
      </c>
      <c r="N15" s="38" t="str">
        <f>IF(AND(přehled_Faktur!$W34&gt;=_vstupy!$Y$7,přehled_Faktur!$W34&lt;=_vstupy!$Z$7),$M15,0)</f>
        <v/>
      </c>
      <c r="O15" s="38">
        <f>IF(AND(přehled_Faktur!$W34&gt;=_vstupy!$Y$8,přehled_Faktur!$W34&lt;=_vstupy!$Z$8),$M15,0)</f>
        <v>0</v>
      </c>
      <c r="P15" s="38">
        <f>IF(AND(přehled_Faktur!$W34&gt;=_vstupy!$Y$9,přehled_Faktur!$W34&lt;=_vstupy!$Z$9),$M15,0)</f>
        <v>0</v>
      </c>
      <c r="Q15" s="38">
        <f>IF(AND(přehled_Faktur!$W34&gt;=_vstupy!$Y$10,přehled_Faktur!$W34&lt;=_vstupy!$Z$10),$M15,0)</f>
        <v>0</v>
      </c>
      <c r="R15" s="38">
        <f>IF(AND(přehled_Faktur!$W34&gt;=_vstupy!$Y$11,přehled_Faktur!$W34&lt;=_vstupy!$Z$11),$M15,0)</f>
        <v>0</v>
      </c>
      <c r="S15" s="38">
        <f>IF(AND(přehled_Faktur!$W34&gt;=_vstupy!$Y$12,přehled_Faktur!$W34&lt;=_vstupy!$Z$12),$M15,0)</f>
        <v>0</v>
      </c>
      <c r="T15" s="21">
        <f>IF(OR(AND(přehled_Faktur!AA34="ano",přehled_Faktur!BB34&gt;0),AND(přehled_Faktur!$F$7="Nové úspory energie",přehled_Faktur!BB34&gt;0)),1,0)</f>
        <v>0</v>
      </c>
      <c r="U15" s="21">
        <f>IF(přehled_Faktur!W34="",0,IF(přehled_Faktur!W34&lt;přehled_Faktur!$I$13,1,0))</f>
        <v>0</v>
      </c>
      <c r="V15" s="20"/>
      <c r="W15" s="20"/>
      <c r="X15" s="20"/>
      <c r="Y15" s="20"/>
      <c r="Z15" s="20"/>
    </row>
    <row r="16" spans="2:26" x14ac:dyDescent="0.25">
      <c r="E16" s="58" t="s">
        <v>33</v>
      </c>
      <c r="G16" s="77" t="s">
        <v>132</v>
      </c>
      <c r="H16" s="57" t="s">
        <v>53</v>
      </c>
      <c r="I16" s="77" t="s">
        <v>81</v>
      </c>
      <c r="K16" s="38" t="str">
        <f>IF(přehled_Faktur!BG35="Z",přehled_Faktur!AP35,"")</f>
        <v/>
      </c>
      <c r="L16" s="38" t="str">
        <f>IF(přehled_Faktur!BG35="Z",přehled_Faktur!AX35,"")</f>
        <v/>
      </c>
      <c r="M16" s="38" t="str">
        <f t="shared" si="0"/>
        <v/>
      </c>
      <c r="N16" s="38" t="str">
        <f>IF(AND(přehled_Faktur!$W35&gt;=_vstupy!$Y$7,přehled_Faktur!$W35&lt;=_vstupy!$Z$7),$M16,0)</f>
        <v/>
      </c>
      <c r="O16" s="38">
        <f>IF(AND(přehled_Faktur!$W35&gt;=_vstupy!$Y$8,přehled_Faktur!$W35&lt;=_vstupy!$Z$8),$M16,0)</f>
        <v>0</v>
      </c>
      <c r="P16" s="38">
        <f>IF(AND(přehled_Faktur!$W35&gt;=_vstupy!$Y$9,přehled_Faktur!$W35&lt;=_vstupy!$Z$9),$M16,0)</f>
        <v>0</v>
      </c>
      <c r="Q16" s="38">
        <f>IF(AND(přehled_Faktur!$W35&gt;=_vstupy!$Y$10,přehled_Faktur!$W35&lt;=_vstupy!$Z$10),$M16,0)</f>
        <v>0</v>
      </c>
      <c r="R16" s="38">
        <f>IF(AND(přehled_Faktur!$W35&gt;=_vstupy!$Y$11,přehled_Faktur!$W35&lt;=_vstupy!$Z$11),$M16,0)</f>
        <v>0</v>
      </c>
      <c r="S16" s="38">
        <f>IF(AND(přehled_Faktur!$W35&gt;=_vstupy!$Y$12,přehled_Faktur!$W35&lt;=_vstupy!$Z$12),$M16,0)</f>
        <v>0</v>
      </c>
      <c r="T16" s="21">
        <f>IF(OR(AND(přehled_Faktur!AA35="ano",přehled_Faktur!BB35&gt;0),AND(přehled_Faktur!$F$7="Nové úspory energie",přehled_Faktur!BB35&gt;0)),1,0)</f>
        <v>0</v>
      </c>
      <c r="U16" s="21">
        <f>IF(přehled_Faktur!W35="",0,IF(přehled_Faktur!W35&lt;přehled_Faktur!$I$13,1,0))</f>
        <v>0</v>
      </c>
      <c r="V16" s="20"/>
      <c r="W16" s="20"/>
      <c r="X16" s="20"/>
      <c r="Y16" s="20"/>
      <c r="Z16" s="20"/>
    </row>
    <row r="17" spans="5:26" x14ac:dyDescent="0.25">
      <c r="E17" s="58" t="s">
        <v>34</v>
      </c>
      <c r="G17" s="77" t="s">
        <v>149</v>
      </c>
      <c r="H17" s="57" t="s">
        <v>150</v>
      </c>
      <c r="I17" s="77" t="s">
        <v>81</v>
      </c>
      <c r="K17" s="38" t="str">
        <f>IF(přehled_Faktur!BG36="Z",přehled_Faktur!AP36,"")</f>
        <v/>
      </c>
      <c r="L17" s="38" t="str">
        <f>IF(přehled_Faktur!BG36="Z",přehled_Faktur!AX36,"")</f>
        <v/>
      </c>
      <c r="M17" s="38" t="str">
        <f t="shared" si="0"/>
        <v/>
      </c>
      <c r="N17" s="38" t="str">
        <f>IF(AND(přehled_Faktur!$W36&gt;=_vstupy!$Y$7,přehled_Faktur!$W36&lt;=_vstupy!$Z$7),$M17,0)</f>
        <v/>
      </c>
      <c r="O17" s="38">
        <f>IF(AND(přehled_Faktur!$W36&gt;=_vstupy!$Y$8,přehled_Faktur!$W36&lt;=_vstupy!$Z$8),$M17,0)</f>
        <v>0</v>
      </c>
      <c r="P17" s="38">
        <f>IF(AND(přehled_Faktur!$W36&gt;=_vstupy!$Y$9,přehled_Faktur!$W36&lt;=_vstupy!$Z$9),$M17,0)</f>
        <v>0</v>
      </c>
      <c r="Q17" s="38">
        <f>IF(AND(přehled_Faktur!$W36&gt;=_vstupy!$Y$10,přehled_Faktur!$W36&lt;=_vstupy!$Z$10),$M17,0)</f>
        <v>0</v>
      </c>
      <c r="R17" s="38">
        <f>IF(AND(přehled_Faktur!$W36&gt;=_vstupy!$Y$11,přehled_Faktur!$W36&lt;=_vstupy!$Z$11),$M17,0)</f>
        <v>0</v>
      </c>
      <c r="S17" s="38">
        <f>IF(AND(přehled_Faktur!$W36&gt;=_vstupy!$Y$12,přehled_Faktur!$W36&lt;=_vstupy!$Z$12),$M17,0)</f>
        <v>0</v>
      </c>
      <c r="T17" s="21">
        <f>IF(OR(AND(přehled_Faktur!AA36="ano",přehled_Faktur!BB36&gt;0),AND(přehled_Faktur!$F$7="Nové úspory energie",přehled_Faktur!BB36&gt;0)),1,0)</f>
        <v>0</v>
      </c>
      <c r="U17" s="21">
        <f>IF(přehled_Faktur!W36="",0,IF(přehled_Faktur!W36&lt;přehled_Faktur!$I$13,1,0))</f>
        <v>0</v>
      </c>
      <c r="V17" s="20"/>
      <c r="W17" s="20"/>
      <c r="X17" s="20"/>
      <c r="Y17" s="20"/>
      <c r="Z17" s="20"/>
    </row>
    <row r="18" spans="5:26" x14ac:dyDescent="0.25">
      <c r="E18" s="58" t="s">
        <v>35</v>
      </c>
      <c r="G18" s="77"/>
      <c r="I18" s="77"/>
      <c r="K18" s="38" t="str">
        <f>IF(přehled_Faktur!BG37="Z",přehled_Faktur!AP37,"")</f>
        <v/>
      </c>
      <c r="L18" s="38" t="str">
        <f>IF(přehled_Faktur!BG37="Z",přehled_Faktur!AX37,"")</f>
        <v/>
      </c>
      <c r="M18" s="38" t="str">
        <f t="shared" si="0"/>
        <v/>
      </c>
      <c r="N18" s="38" t="str">
        <f>IF(AND(přehled_Faktur!$W37&gt;=_vstupy!$Y$7,přehled_Faktur!$W37&lt;=_vstupy!$Z$7),$M18,0)</f>
        <v/>
      </c>
      <c r="O18" s="38">
        <f>IF(AND(přehled_Faktur!$W37&gt;=_vstupy!$Y$8,přehled_Faktur!$W37&lt;=_vstupy!$Z$8),$M18,0)</f>
        <v>0</v>
      </c>
      <c r="P18" s="38">
        <f>IF(AND(přehled_Faktur!$W37&gt;=_vstupy!$Y$9,přehled_Faktur!$W37&lt;=_vstupy!$Z$9),$M18,0)</f>
        <v>0</v>
      </c>
      <c r="Q18" s="38">
        <f>IF(AND(přehled_Faktur!$W37&gt;=_vstupy!$Y$10,přehled_Faktur!$W37&lt;=_vstupy!$Z$10),$M18,0)</f>
        <v>0</v>
      </c>
      <c r="R18" s="38">
        <f>IF(AND(přehled_Faktur!$W37&gt;=_vstupy!$Y$11,přehled_Faktur!$W37&lt;=_vstupy!$Z$11),$M18,0)</f>
        <v>0</v>
      </c>
      <c r="S18" s="38">
        <f>IF(AND(přehled_Faktur!$W37&gt;=_vstupy!$Y$12,přehled_Faktur!$W37&lt;=_vstupy!$Z$12),$M18,0)</f>
        <v>0</v>
      </c>
      <c r="T18" s="21">
        <f>IF(OR(AND(přehled_Faktur!AA37="ano",přehled_Faktur!BB37&gt;0),AND(přehled_Faktur!$F$7="Nové úspory energie",přehled_Faktur!BB37&gt;0)),1,0)</f>
        <v>0</v>
      </c>
      <c r="U18" s="21">
        <f>IF(přehled_Faktur!W37="",0,IF(přehled_Faktur!W37&lt;přehled_Faktur!$I$13,1,0))</f>
        <v>0</v>
      </c>
      <c r="V18" s="20"/>
      <c r="W18" s="20"/>
      <c r="X18" s="20"/>
      <c r="Y18" s="20"/>
      <c r="Z18" s="20"/>
    </row>
    <row r="19" spans="5:26" x14ac:dyDescent="0.25">
      <c r="E19" s="58" t="s">
        <v>36</v>
      </c>
      <c r="G19" s="77"/>
      <c r="I19" s="77"/>
      <c r="K19" s="38" t="str">
        <f>IF(přehled_Faktur!BG38="Z",přehled_Faktur!AP38,"")</f>
        <v/>
      </c>
      <c r="L19" s="38" t="str">
        <f>IF(přehled_Faktur!BG38="Z",přehled_Faktur!AX38,"")</f>
        <v/>
      </c>
      <c r="M19" s="38" t="str">
        <f t="shared" si="0"/>
        <v/>
      </c>
      <c r="N19" s="38" t="str">
        <f>IF(AND(přehled_Faktur!$W38&gt;=_vstupy!$Y$7,přehled_Faktur!$W38&lt;=_vstupy!$Z$7),$M19,0)</f>
        <v/>
      </c>
      <c r="O19" s="38">
        <f>IF(AND(přehled_Faktur!$W38&gt;=_vstupy!$Y$8,přehled_Faktur!$W38&lt;=_vstupy!$Z$8),$M19,0)</f>
        <v>0</v>
      </c>
      <c r="P19" s="38">
        <f>IF(AND(přehled_Faktur!$W38&gt;=_vstupy!$Y$9,přehled_Faktur!$W38&lt;=_vstupy!$Z$9),$M19,0)</f>
        <v>0</v>
      </c>
      <c r="Q19" s="38">
        <f>IF(AND(přehled_Faktur!$W38&gt;=_vstupy!$Y$10,přehled_Faktur!$W38&lt;=_vstupy!$Z$10),$M19,0)</f>
        <v>0</v>
      </c>
      <c r="R19" s="38">
        <f>IF(AND(přehled_Faktur!$W38&gt;=_vstupy!$Y$11,přehled_Faktur!$W38&lt;=_vstupy!$Z$11),$M19,0)</f>
        <v>0</v>
      </c>
      <c r="S19" s="38">
        <f>IF(AND(přehled_Faktur!$W38&gt;=_vstupy!$Y$12,přehled_Faktur!$W38&lt;=_vstupy!$Z$12),$M19,0)</f>
        <v>0</v>
      </c>
      <c r="T19" s="21">
        <f>IF(OR(AND(přehled_Faktur!AA38="ano",přehled_Faktur!BB38&gt;0),AND(přehled_Faktur!$F$7="Nové úspory energie",přehled_Faktur!BB38&gt;0)),1,0)</f>
        <v>0</v>
      </c>
      <c r="U19" s="21">
        <f>IF(přehled_Faktur!W38="",0,IF(přehled_Faktur!W38&lt;přehled_Faktur!$I$13,1,0))</f>
        <v>0</v>
      </c>
      <c r="V19" s="20"/>
      <c r="W19" s="20"/>
      <c r="X19" s="20"/>
      <c r="Y19" s="20"/>
      <c r="Z19" s="20"/>
    </row>
    <row r="20" spans="5:26" x14ac:dyDescent="0.25">
      <c r="E20" s="58" t="s">
        <v>37</v>
      </c>
      <c r="K20" s="38" t="str">
        <f>IF(přehled_Faktur!BG39="Z",přehled_Faktur!AP39,"")</f>
        <v/>
      </c>
      <c r="L20" s="38" t="str">
        <f>IF(přehled_Faktur!BG39="Z",přehled_Faktur!AX39,"")</f>
        <v/>
      </c>
      <c r="M20" s="38" t="str">
        <f t="shared" si="0"/>
        <v/>
      </c>
      <c r="N20" s="38" t="str">
        <f>IF(AND(přehled_Faktur!$W39&gt;=_vstupy!$Y$7,přehled_Faktur!$W39&lt;=_vstupy!$Z$7),$M20,0)</f>
        <v/>
      </c>
      <c r="O20" s="38">
        <f>IF(AND(přehled_Faktur!$W39&gt;=_vstupy!$Y$8,přehled_Faktur!$W39&lt;=_vstupy!$Z$8),$M20,0)</f>
        <v>0</v>
      </c>
      <c r="P20" s="38">
        <f>IF(AND(přehled_Faktur!$W39&gt;=_vstupy!$Y$9,přehled_Faktur!$W39&lt;=_vstupy!$Z$9),$M20,0)</f>
        <v>0</v>
      </c>
      <c r="Q20" s="38">
        <f>IF(AND(přehled_Faktur!$W39&gt;=_vstupy!$Y$10,přehled_Faktur!$W39&lt;=_vstupy!$Z$10),$M20,0)</f>
        <v>0</v>
      </c>
      <c r="R20" s="38">
        <f>IF(AND(přehled_Faktur!$W39&gt;=_vstupy!$Y$11,přehled_Faktur!$W39&lt;=_vstupy!$Z$11),$M20,0)</f>
        <v>0</v>
      </c>
      <c r="S20" s="38">
        <f>IF(AND(přehled_Faktur!$W39&gt;=_vstupy!$Y$12,přehled_Faktur!$W39&lt;=_vstupy!$Z$12),$M20,0)</f>
        <v>0</v>
      </c>
      <c r="T20" s="21">
        <f>IF(OR(AND(přehled_Faktur!AA39="ano",přehled_Faktur!BB39&gt;0),AND(přehled_Faktur!$F$7="Nové úspory energie",přehled_Faktur!BB39&gt;0)),1,0)</f>
        <v>0</v>
      </c>
      <c r="U20" s="21">
        <f>IF(přehled_Faktur!W39="",0,IF(přehled_Faktur!W39&lt;přehled_Faktur!$I$13,1,0))</f>
        <v>0</v>
      </c>
      <c r="V20" s="20"/>
      <c r="W20" s="20"/>
      <c r="X20" s="20"/>
      <c r="Y20" s="20"/>
      <c r="Z20" s="20"/>
    </row>
    <row r="21" spans="5:26" x14ac:dyDescent="0.25">
      <c r="E21" s="58" t="s">
        <v>38</v>
      </c>
      <c r="K21" s="38" t="str">
        <f>IF(přehled_Faktur!BG40="Z",přehled_Faktur!AP40,"")</f>
        <v/>
      </c>
      <c r="L21" s="38" t="str">
        <f>IF(přehled_Faktur!BG40="Z",přehled_Faktur!AX40,"")</f>
        <v/>
      </c>
      <c r="M21" s="38" t="str">
        <f t="shared" si="0"/>
        <v/>
      </c>
      <c r="N21" s="38" t="str">
        <f>IF(AND(přehled_Faktur!$W40&gt;=_vstupy!$Y$7,přehled_Faktur!$W40&lt;=_vstupy!$Z$7),$M21,0)</f>
        <v/>
      </c>
      <c r="O21" s="38">
        <f>IF(AND(přehled_Faktur!$W40&gt;=_vstupy!$Y$8,přehled_Faktur!$W40&lt;=_vstupy!$Z$8),$M21,0)</f>
        <v>0</v>
      </c>
      <c r="P21" s="38">
        <f>IF(AND(přehled_Faktur!$W40&gt;=_vstupy!$Y$9,přehled_Faktur!$W40&lt;=_vstupy!$Z$9),$M21,0)</f>
        <v>0</v>
      </c>
      <c r="Q21" s="38">
        <f>IF(AND(přehled_Faktur!$W40&gt;=_vstupy!$Y$10,přehled_Faktur!$W40&lt;=_vstupy!$Z$10),$M21,0)</f>
        <v>0</v>
      </c>
      <c r="R21" s="38">
        <f>IF(AND(přehled_Faktur!$W40&gt;=_vstupy!$Y$11,přehled_Faktur!$W40&lt;=_vstupy!$Z$11),$M21,0)</f>
        <v>0</v>
      </c>
      <c r="S21" s="38">
        <f>IF(AND(přehled_Faktur!$W40&gt;=_vstupy!$Y$12,přehled_Faktur!$W40&lt;=_vstupy!$Z$12),$M21,0)</f>
        <v>0</v>
      </c>
      <c r="T21" s="21">
        <f>IF(OR(AND(přehled_Faktur!AA40="ano",přehled_Faktur!BB40&gt;0),AND(přehled_Faktur!$F$7="Nové úspory energie",přehled_Faktur!BB40&gt;0)),1,0)</f>
        <v>0</v>
      </c>
      <c r="U21" s="21">
        <f>IF(přehled_Faktur!W40="",0,IF(přehled_Faktur!W40&lt;přehled_Faktur!$I$13,1,0))</f>
        <v>0</v>
      </c>
      <c r="V21" s="20"/>
      <c r="W21" s="20"/>
      <c r="X21" s="20"/>
      <c r="Y21" s="20"/>
      <c r="Z21" s="20"/>
    </row>
    <row r="22" spans="5:26" x14ac:dyDescent="0.25">
      <c r="E22" s="58" t="s">
        <v>39</v>
      </c>
      <c r="K22" s="38" t="str">
        <f>IF(přehled_Faktur!BG41="Z",přehled_Faktur!AP41,"")</f>
        <v/>
      </c>
      <c r="L22" s="38" t="str">
        <f>IF(přehled_Faktur!BG41="Z",přehled_Faktur!AX41,"")</f>
        <v/>
      </c>
      <c r="M22" s="38" t="str">
        <f t="shared" si="0"/>
        <v/>
      </c>
      <c r="N22" s="38" t="str">
        <f>IF(AND(přehled_Faktur!$W41&gt;=_vstupy!$Y$7,přehled_Faktur!$W41&lt;=_vstupy!$Z$7),$M22,0)</f>
        <v/>
      </c>
      <c r="O22" s="38">
        <f>IF(AND(přehled_Faktur!$W41&gt;=_vstupy!$Y$8,přehled_Faktur!$W41&lt;=_vstupy!$Z$8),$M22,0)</f>
        <v>0</v>
      </c>
      <c r="P22" s="38">
        <f>IF(AND(přehled_Faktur!$W41&gt;=_vstupy!$Y$9,přehled_Faktur!$W41&lt;=_vstupy!$Z$9),$M22,0)</f>
        <v>0</v>
      </c>
      <c r="Q22" s="38">
        <f>IF(AND(přehled_Faktur!$W41&gt;=_vstupy!$Y$10,přehled_Faktur!$W41&lt;=_vstupy!$Z$10),$M22,0)</f>
        <v>0</v>
      </c>
      <c r="R22" s="38">
        <f>IF(AND(přehled_Faktur!$W41&gt;=_vstupy!$Y$11,přehled_Faktur!$W41&lt;=_vstupy!$Z$11),$M22,0)</f>
        <v>0</v>
      </c>
      <c r="S22" s="38">
        <f>IF(AND(přehled_Faktur!$W41&gt;=_vstupy!$Y$12,přehled_Faktur!$W41&lt;=_vstupy!$Z$12),$M22,0)</f>
        <v>0</v>
      </c>
      <c r="T22" s="21">
        <f>IF(OR(AND(přehled_Faktur!AA41="ano",přehled_Faktur!BB41&gt;0),AND(přehled_Faktur!$F$7="Nové úspory energie",přehled_Faktur!BB41&gt;0)),1,0)</f>
        <v>0</v>
      </c>
      <c r="U22" s="21">
        <f>IF(přehled_Faktur!W41="",0,IF(přehled_Faktur!W41&lt;přehled_Faktur!$I$13,1,0))</f>
        <v>0</v>
      </c>
      <c r="V22" s="20"/>
      <c r="W22" s="20"/>
      <c r="X22" s="20"/>
      <c r="Y22" s="20"/>
      <c r="Z22" s="20"/>
    </row>
    <row r="23" spans="5:26" x14ac:dyDescent="0.25">
      <c r="E23" s="58" t="s">
        <v>40</v>
      </c>
      <c r="K23" s="38" t="str">
        <f>IF(přehled_Faktur!BG42="Z",přehled_Faktur!AP42,"")</f>
        <v/>
      </c>
      <c r="L23" s="38" t="str">
        <f>IF(přehled_Faktur!BG42="Z",přehled_Faktur!AX42,"")</f>
        <v/>
      </c>
      <c r="M23" s="38" t="str">
        <f t="shared" si="0"/>
        <v/>
      </c>
      <c r="N23" s="38" t="str">
        <f>IF(AND(přehled_Faktur!$W42&gt;=_vstupy!$Y$7,přehled_Faktur!$W42&lt;=_vstupy!$Z$7),$M23,0)</f>
        <v/>
      </c>
      <c r="O23" s="38">
        <f>IF(AND(přehled_Faktur!$W42&gt;=_vstupy!$Y$8,přehled_Faktur!$W42&lt;=_vstupy!$Z$8),$M23,0)</f>
        <v>0</v>
      </c>
      <c r="P23" s="38">
        <f>IF(AND(přehled_Faktur!$W42&gt;=_vstupy!$Y$9,přehled_Faktur!$W42&lt;=_vstupy!$Z$9),$M23,0)</f>
        <v>0</v>
      </c>
      <c r="Q23" s="38">
        <f>IF(AND(přehled_Faktur!$W42&gt;=_vstupy!$Y$10,přehled_Faktur!$W42&lt;=_vstupy!$Z$10),$M23,0)</f>
        <v>0</v>
      </c>
      <c r="R23" s="38">
        <f>IF(AND(přehled_Faktur!$W42&gt;=_vstupy!$Y$11,přehled_Faktur!$W42&lt;=_vstupy!$Z$11),$M23,0)</f>
        <v>0</v>
      </c>
      <c r="S23" s="38">
        <f>IF(AND(přehled_Faktur!$W42&gt;=_vstupy!$Y$12,přehled_Faktur!$W42&lt;=_vstupy!$Z$12),$M23,0)</f>
        <v>0</v>
      </c>
      <c r="T23" s="21">
        <f>IF(OR(AND(přehled_Faktur!AA42="ano",přehled_Faktur!BB42&gt;0),AND(přehled_Faktur!$F$7="Nové úspory energie",přehled_Faktur!BB42&gt;0)),1,0)</f>
        <v>0</v>
      </c>
      <c r="U23" s="21">
        <f>IF(přehled_Faktur!W42="",0,IF(přehled_Faktur!W42&lt;přehled_Faktur!$I$13,1,0))</f>
        <v>0</v>
      </c>
      <c r="V23" s="20"/>
      <c r="W23" s="20"/>
      <c r="X23" s="20"/>
      <c r="Y23" s="20"/>
      <c r="Z23" s="20"/>
    </row>
    <row r="24" spans="5:26" x14ac:dyDescent="0.25">
      <c r="E24" s="58" t="s">
        <v>41</v>
      </c>
      <c r="K24" s="38" t="str">
        <f>IF(přehled_Faktur!BG43="Z",přehled_Faktur!AP43,"")</f>
        <v/>
      </c>
      <c r="L24" s="38" t="str">
        <f>IF(přehled_Faktur!BG43="Z",přehled_Faktur!AX43,"")</f>
        <v/>
      </c>
      <c r="M24" s="38" t="str">
        <f t="shared" si="0"/>
        <v/>
      </c>
      <c r="N24" s="38" t="str">
        <f>IF(AND(přehled_Faktur!$W43&gt;=_vstupy!$Y$7,přehled_Faktur!$W43&lt;=_vstupy!$Z$7),$M24,0)</f>
        <v/>
      </c>
      <c r="O24" s="38">
        <f>IF(AND(přehled_Faktur!$W43&gt;=_vstupy!$Y$8,přehled_Faktur!$W43&lt;=_vstupy!$Z$8),$M24,0)</f>
        <v>0</v>
      </c>
      <c r="P24" s="38">
        <f>IF(AND(přehled_Faktur!$W43&gt;=_vstupy!$Y$9,přehled_Faktur!$W43&lt;=_vstupy!$Z$9),$M24,0)</f>
        <v>0</v>
      </c>
      <c r="Q24" s="38">
        <f>IF(AND(přehled_Faktur!$W43&gt;=_vstupy!$Y$10,přehled_Faktur!$W43&lt;=_vstupy!$Z$10),$M24,0)</f>
        <v>0</v>
      </c>
      <c r="R24" s="38">
        <f>IF(AND(přehled_Faktur!$W43&gt;=_vstupy!$Y$11,přehled_Faktur!$W43&lt;=_vstupy!$Z$11),$M24,0)</f>
        <v>0</v>
      </c>
      <c r="S24" s="38">
        <f>IF(AND(přehled_Faktur!$W43&gt;=_vstupy!$Y$12,přehled_Faktur!$W43&lt;=_vstupy!$Z$12),$M24,0)</f>
        <v>0</v>
      </c>
      <c r="T24" s="21">
        <f>IF(OR(AND(přehled_Faktur!AA43="ano",přehled_Faktur!BB43&gt;0),AND(přehled_Faktur!$F$7="Nové úspory energie",přehled_Faktur!BB43&gt;0)),1,0)</f>
        <v>0</v>
      </c>
      <c r="U24" s="21">
        <f>IF(přehled_Faktur!W43="",0,IF(přehled_Faktur!W43&lt;přehled_Faktur!$I$13,1,0))</f>
        <v>0</v>
      </c>
      <c r="V24" s="20"/>
      <c r="W24" s="20"/>
      <c r="X24" s="20"/>
      <c r="Y24" s="20"/>
      <c r="Z24" s="20"/>
    </row>
    <row r="25" spans="5:26" x14ac:dyDescent="0.25">
      <c r="E25" s="58" t="s">
        <v>42</v>
      </c>
      <c r="K25" s="38" t="str">
        <f>IF(přehled_Faktur!BG44="Z",přehled_Faktur!AP44,"")</f>
        <v/>
      </c>
      <c r="L25" s="38" t="str">
        <f>IF(přehled_Faktur!BG44="Z",přehled_Faktur!AX44,"")</f>
        <v/>
      </c>
      <c r="M25" s="38" t="str">
        <f t="shared" si="0"/>
        <v/>
      </c>
      <c r="N25" s="38" t="str">
        <f>IF(AND(přehled_Faktur!$W44&gt;=_vstupy!$Y$7,přehled_Faktur!$W44&lt;=_vstupy!$Z$7),$M25,0)</f>
        <v/>
      </c>
      <c r="O25" s="38">
        <f>IF(AND(přehled_Faktur!$W44&gt;=_vstupy!$Y$8,přehled_Faktur!$W44&lt;=_vstupy!$Z$8),$M25,0)</f>
        <v>0</v>
      </c>
      <c r="P25" s="38">
        <f>IF(AND(přehled_Faktur!$W44&gt;=_vstupy!$Y$9,přehled_Faktur!$W44&lt;=_vstupy!$Z$9),$M25,0)</f>
        <v>0</v>
      </c>
      <c r="Q25" s="38">
        <f>IF(AND(přehled_Faktur!$W44&gt;=_vstupy!$Y$10,přehled_Faktur!$W44&lt;=_vstupy!$Z$10),$M25,0)</f>
        <v>0</v>
      </c>
      <c r="R25" s="38">
        <f>IF(AND(přehled_Faktur!$W44&gt;=_vstupy!$Y$11,přehled_Faktur!$W44&lt;=_vstupy!$Z$11),$M25,0)</f>
        <v>0</v>
      </c>
      <c r="S25" s="38">
        <f>IF(AND(přehled_Faktur!$W44&gt;=_vstupy!$Y$12,přehled_Faktur!$W44&lt;=_vstupy!$Z$12),$M25,0)</f>
        <v>0</v>
      </c>
      <c r="T25" s="21">
        <f>IF(OR(AND(přehled_Faktur!AA44="ano",přehled_Faktur!BB44&gt;0),AND(přehled_Faktur!$F$7="Nové úspory energie",přehled_Faktur!BB44&gt;0)),1,0)</f>
        <v>0</v>
      </c>
      <c r="U25" s="21">
        <f>IF(přehled_Faktur!W44="",0,IF(přehled_Faktur!W44&lt;přehled_Faktur!$I$13,1,0))</f>
        <v>0</v>
      </c>
      <c r="V25" s="20"/>
      <c r="W25" s="20"/>
      <c r="X25" s="20"/>
      <c r="Y25" s="20"/>
      <c r="Z25" s="20"/>
    </row>
    <row r="26" spans="5:26" x14ac:dyDescent="0.25">
      <c r="E26" s="58" t="s">
        <v>43</v>
      </c>
      <c r="K26" s="38" t="str">
        <f>IF(přehled_Faktur!BG45="Z",přehled_Faktur!AP45,"")</f>
        <v/>
      </c>
      <c r="L26" s="38" t="str">
        <f>IF(přehled_Faktur!BG45="Z",přehled_Faktur!AX45,"")</f>
        <v/>
      </c>
      <c r="M26" s="38" t="str">
        <f t="shared" si="0"/>
        <v/>
      </c>
      <c r="N26" s="38" t="str">
        <f>IF(AND(přehled_Faktur!$W45&gt;=_vstupy!$Y$7,přehled_Faktur!$W45&lt;=_vstupy!$Z$7),$M26,0)</f>
        <v/>
      </c>
      <c r="O26" s="38">
        <f>IF(AND(přehled_Faktur!$W45&gt;=_vstupy!$Y$8,přehled_Faktur!$W45&lt;=_vstupy!$Z$8),$M26,0)</f>
        <v>0</v>
      </c>
      <c r="P26" s="38">
        <f>IF(AND(přehled_Faktur!$W45&gt;=_vstupy!$Y$9,přehled_Faktur!$W45&lt;=_vstupy!$Z$9),$M26,0)</f>
        <v>0</v>
      </c>
      <c r="Q26" s="38">
        <f>IF(AND(přehled_Faktur!$W45&gt;=_vstupy!$Y$10,přehled_Faktur!$W45&lt;=_vstupy!$Z$10),$M26,0)</f>
        <v>0</v>
      </c>
      <c r="R26" s="38">
        <f>IF(AND(přehled_Faktur!$W45&gt;=_vstupy!$Y$11,přehled_Faktur!$W45&lt;=_vstupy!$Z$11),$M26,0)</f>
        <v>0</v>
      </c>
      <c r="S26" s="38">
        <f>IF(AND(přehled_Faktur!$W45&gt;=_vstupy!$Y$12,přehled_Faktur!$W45&lt;=_vstupy!$Z$12),$M26,0)</f>
        <v>0</v>
      </c>
      <c r="T26" s="21">
        <f>IF(OR(AND(přehled_Faktur!AA45="ano",přehled_Faktur!BB45&gt;0),AND(přehled_Faktur!$F$7="Nové úspory energie",přehled_Faktur!BB45&gt;0)),1,0)</f>
        <v>0</v>
      </c>
      <c r="U26" s="21">
        <f>IF(přehled_Faktur!W45="",0,IF(přehled_Faktur!W45&lt;přehled_Faktur!$I$13,1,0))</f>
        <v>0</v>
      </c>
      <c r="V26" s="20"/>
      <c r="W26" s="20"/>
      <c r="X26" s="20"/>
      <c r="Y26" s="20"/>
      <c r="Z26" s="20"/>
    </row>
    <row r="27" spans="5:26" x14ac:dyDescent="0.25">
      <c r="E27" s="58" t="s">
        <v>44</v>
      </c>
      <c r="K27" s="38" t="str">
        <f>IF(přehled_Faktur!BG46="Z",přehled_Faktur!AP46,"")</f>
        <v/>
      </c>
      <c r="L27" s="38" t="str">
        <f>IF(přehled_Faktur!BG46="Z",přehled_Faktur!AX46,"")</f>
        <v/>
      </c>
      <c r="M27" s="38" t="str">
        <f t="shared" si="0"/>
        <v/>
      </c>
      <c r="N27" s="38" t="str">
        <f>IF(AND(přehled_Faktur!$W46&gt;=_vstupy!$Y$7,přehled_Faktur!$W46&lt;=_vstupy!$Z$7),$M27,0)</f>
        <v/>
      </c>
      <c r="O27" s="38">
        <f>IF(AND(přehled_Faktur!$W46&gt;=_vstupy!$Y$8,přehled_Faktur!$W46&lt;=_vstupy!$Z$8),$M27,0)</f>
        <v>0</v>
      </c>
      <c r="P27" s="38">
        <f>IF(AND(přehled_Faktur!$W46&gt;=_vstupy!$Y$9,přehled_Faktur!$W46&lt;=_vstupy!$Z$9),$M27,0)</f>
        <v>0</v>
      </c>
      <c r="Q27" s="38">
        <f>IF(AND(přehled_Faktur!$W46&gt;=_vstupy!$Y$10,přehled_Faktur!$W46&lt;=_vstupy!$Z$10),$M27,0)</f>
        <v>0</v>
      </c>
      <c r="R27" s="38">
        <f>IF(AND(přehled_Faktur!$W46&gt;=_vstupy!$Y$11,přehled_Faktur!$W46&lt;=_vstupy!$Z$11),$M27,0)</f>
        <v>0</v>
      </c>
      <c r="S27" s="38">
        <f>IF(AND(přehled_Faktur!$W46&gt;=_vstupy!$Y$12,přehled_Faktur!$W46&lt;=_vstupy!$Z$12),$M27,0)</f>
        <v>0</v>
      </c>
      <c r="T27" s="21">
        <f>IF(OR(AND(přehled_Faktur!AA46="ano",přehled_Faktur!BB46&gt;0),AND(přehled_Faktur!$F$7="Nové úspory energie",přehled_Faktur!BB46&gt;0)),1,0)</f>
        <v>0</v>
      </c>
      <c r="U27" s="21">
        <f>IF(přehled_Faktur!W46="",0,IF(přehled_Faktur!W46&lt;přehled_Faktur!$I$13,1,0))</f>
        <v>0</v>
      </c>
      <c r="V27" s="20"/>
      <c r="W27" s="20"/>
      <c r="X27" s="20"/>
      <c r="Y27" s="20"/>
      <c r="Z27" s="20"/>
    </row>
    <row r="28" spans="5:26" x14ac:dyDescent="0.25">
      <c r="E28" s="58" t="s">
        <v>45</v>
      </c>
      <c r="K28" s="38" t="str">
        <f>IF(přehled_Faktur!BG47="Z",přehled_Faktur!AP47,"")</f>
        <v/>
      </c>
      <c r="L28" s="38" t="str">
        <f>IF(přehled_Faktur!BG47="Z",přehled_Faktur!AX47,"")</f>
        <v/>
      </c>
      <c r="M28" s="38" t="str">
        <f t="shared" si="0"/>
        <v/>
      </c>
      <c r="N28" s="38" t="str">
        <f>IF(AND(přehled_Faktur!$W47&gt;=_vstupy!$Y$7,přehled_Faktur!$W47&lt;=_vstupy!$Z$7),$M28,0)</f>
        <v/>
      </c>
      <c r="O28" s="38">
        <f>IF(AND(přehled_Faktur!$W47&gt;=_vstupy!$Y$8,přehled_Faktur!$W47&lt;=_vstupy!$Z$8),$M28,0)</f>
        <v>0</v>
      </c>
      <c r="P28" s="38">
        <f>IF(AND(přehled_Faktur!$W47&gt;=_vstupy!$Y$9,přehled_Faktur!$W47&lt;=_vstupy!$Z$9),$M28,0)</f>
        <v>0</v>
      </c>
      <c r="Q28" s="38">
        <f>IF(AND(přehled_Faktur!$W47&gt;=_vstupy!$Y$10,přehled_Faktur!$W47&lt;=_vstupy!$Z$10),$M28,0)</f>
        <v>0</v>
      </c>
      <c r="R28" s="38">
        <f>IF(AND(přehled_Faktur!$W47&gt;=_vstupy!$Y$11,přehled_Faktur!$W47&lt;=_vstupy!$Z$11),$M28,0)</f>
        <v>0</v>
      </c>
      <c r="S28" s="38">
        <f>IF(AND(přehled_Faktur!$W47&gt;=_vstupy!$Y$12,přehled_Faktur!$W47&lt;=_vstupy!$Z$12),$M28,0)</f>
        <v>0</v>
      </c>
      <c r="T28" s="21">
        <f>IF(OR(AND(přehled_Faktur!AA47="ano",přehled_Faktur!BB47&gt;0),AND(přehled_Faktur!$F$7="Nové úspory energie",přehled_Faktur!BB47&gt;0)),1,0)</f>
        <v>0</v>
      </c>
      <c r="U28" s="21">
        <f>IF(přehled_Faktur!W47="",0,IF(přehled_Faktur!W47&lt;přehled_Faktur!$I$13,1,0))</f>
        <v>0</v>
      </c>
      <c r="V28" s="20"/>
      <c r="W28" s="20"/>
      <c r="X28" s="20"/>
      <c r="Y28" s="20"/>
      <c r="Z28" s="20"/>
    </row>
    <row r="29" spans="5:26" x14ac:dyDescent="0.25">
      <c r="E29" s="58" t="s">
        <v>46</v>
      </c>
      <c r="K29" s="38" t="str">
        <f>IF(přehled_Faktur!BG48="Z",přehled_Faktur!AP48,"")</f>
        <v/>
      </c>
      <c r="L29" s="38" t="str">
        <f>IF(přehled_Faktur!BG48="Z",přehled_Faktur!AX48,"")</f>
        <v/>
      </c>
      <c r="M29" s="38" t="str">
        <f t="shared" si="0"/>
        <v/>
      </c>
      <c r="N29" s="38" t="str">
        <f>IF(AND(přehled_Faktur!$W48&gt;=_vstupy!$Y$7,přehled_Faktur!$W48&lt;=_vstupy!$Z$7),$M29,0)</f>
        <v/>
      </c>
      <c r="O29" s="38">
        <f>IF(AND(přehled_Faktur!$W48&gt;=_vstupy!$Y$8,přehled_Faktur!$W48&lt;=_vstupy!$Z$8),$M29,0)</f>
        <v>0</v>
      </c>
      <c r="P29" s="38">
        <f>IF(AND(přehled_Faktur!$W48&gt;=_vstupy!$Y$9,přehled_Faktur!$W48&lt;=_vstupy!$Z$9),$M29,0)</f>
        <v>0</v>
      </c>
      <c r="Q29" s="38">
        <f>IF(AND(přehled_Faktur!$W48&gt;=_vstupy!$Y$10,přehled_Faktur!$W48&lt;=_vstupy!$Z$10),$M29,0)</f>
        <v>0</v>
      </c>
      <c r="R29" s="38">
        <f>IF(AND(přehled_Faktur!$W48&gt;=_vstupy!$Y$11,přehled_Faktur!$W48&lt;=_vstupy!$Z$11),$M29,0)</f>
        <v>0</v>
      </c>
      <c r="S29" s="38">
        <f>IF(AND(přehled_Faktur!$W48&gt;=_vstupy!$Y$12,přehled_Faktur!$W48&lt;=_vstupy!$Z$12),$M29,0)</f>
        <v>0</v>
      </c>
      <c r="T29" s="21">
        <f>IF(OR(AND(přehled_Faktur!AA48="ano",přehled_Faktur!BB48&gt;0),AND(přehled_Faktur!$F$7="Nové úspory energie",přehled_Faktur!BB48&gt;0)),1,0)</f>
        <v>0</v>
      </c>
      <c r="U29" s="21">
        <f>IF(přehled_Faktur!W48="",0,IF(přehled_Faktur!W48&lt;přehled_Faktur!$I$13,1,0))</f>
        <v>0</v>
      </c>
      <c r="V29" s="20"/>
      <c r="W29" s="20"/>
      <c r="X29" s="20"/>
      <c r="Y29" s="20"/>
      <c r="Z29" s="20"/>
    </row>
    <row r="30" spans="5:26" x14ac:dyDescent="0.25">
      <c r="E30" s="58" t="s">
        <v>47</v>
      </c>
      <c r="K30" s="38" t="str">
        <f>IF(přehled_Faktur!BG49="Z",přehled_Faktur!AP49,"")</f>
        <v/>
      </c>
      <c r="L30" s="38" t="str">
        <f>IF(přehled_Faktur!BG49="Z",přehled_Faktur!AX49,"")</f>
        <v/>
      </c>
      <c r="M30" s="38" t="str">
        <f t="shared" si="0"/>
        <v/>
      </c>
      <c r="N30" s="38" t="str">
        <f>IF(AND(přehled_Faktur!$W49&gt;=_vstupy!$Y$7,přehled_Faktur!$W49&lt;=_vstupy!$Z$7),$M30,0)</f>
        <v/>
      </c>
      <c r="O30" s="38">
        <f>IF(AND(přehled_Faktur!$W49&gt;=_vstupy!$Y$8,přehled_Faktur!$W49&lt;=_vstupy!$Z$8),$M30,0)</f>
        <v>0</v>
      </c>
      <c r="P30" s="38">
        <f>IF(AND(přehled_Faktur!$W49&gt;=_vstupy!$Y$9,přehled_Faktur!$W49&lt;=_vstupy!$Z$9),$M30,0)</f>
        <v>0</v>
      </c>
      <c r="Q30" s="38">
        <f>IF(AND(přehled_Faktur!$W49&gt;=_vstupy!$Y$10,přehled_Faktur!$W49&lt;=_vstupy!$Z$10),$M30,0)</f>
        <v>0</v>
      </c>
      <c r="R30" s="38">
        <f>IF(AND(přehled_Faktur!$W49&gt;=_vstupy!$Y$11,přehled_Faktur!$W49&lt;=_vstupy!$Z$11),$M30,0)</f>
        <v>0</v>
      </c>
      <c r="S30" s="38">
        <f>IF(AND(přehled_Faktur!$W49&gt;=_vstupy!$Y$12,přehled_Faktur!$W49&lt;=_vstupy!$Z$12),$M30,0)</f>
        <v>0</v>
      </c>
      <c r="T30" s="21">
        <f>IF(OR(AND(přehled_Faktur!AA49="ano",přehled_Faktur!BB49&gt;0),AND(přehled_Faktur!$F$7="Nové úspory energie",přehled_Faktur!BB49&gt;0)),1,0)</f>
        <v>0</v>
      </c>
      <c r="U30" s="21">
        <f>IF(přehled_Faktur!W49="",0,IF(přehled_Faktur!W49&lt;přehled_Faktur!$I$13,1,0))</f>
        <v>0</v>
      </c>
      <c r="V30" s="20"/>
      <c r="W30" s="20"/>
      <c r="X30" s="20"/>
      <c r="Y30" s="20"/>
      <c r="Z30" s="20"/>
    </row>
    <row r="31" spans="5:26" x14ac:dyDescent="0.25">
      <c r="E31" s="58" t="s">
        <v>48</v>
      </c>
      <c r="K31" s="38" t="str">
        <f>IF(přehled_Faktur!BG50="Z",přehled_Faktur!AP50,"")</f>
        <v/>
      </c>
      <c r="L31" s="38" t="str">
        <f>IF(přehled_Faktur!BG50="Z",přehled_Faktur!AX50,"")</f>
        <v/>
      </c>
      <c r="M31" s="38" t="str">
        <f t="shared" si="0"/>
        <v/>
      </c>
      <c r="N31" s="38" t="str">
        <f>IF(AND(přehled_Faktur!$W50&gt;=_vstupy!$Y$7,přehled_Faktur!$W50&lt;=_vstupy!$Z$7),$M31,0)</f>
        <v/>
      </c>
      <c r="O31" s="38">
        <f>IF(AND(přehled_Faktur!$W50&gt;=_vstupy!$Y$8,přehled_Faktur!$W50&lt;=_vstupy!$Z$8),$M31,0)</f>
        <v>0</v>
      </c>
      <c r="P31" s="38">
        <f>IF(AND(přehled_Faktur!$W50&gt;=_vstupy!$Y$9,přehled_Faktur!$W50&lt;=_vstupy!$Z$9),$M31,0)</f>
        <v>0</v>
      </c>
      <c r="Q31" s="38">
        <f>IF(AND(přehled_Faktur!$W50&gt;=_vstupy!$Y$10,přehled_Faktur!$W50&lt;=_vstupy!$Z$10),$M31,0)</f>
        <v>0</v>
      </c>
      <c r="R31" s="38">
        <f>IF(AND(přehled_Faktur!$W50&gt;=_vstupy!$Y$11,přehled_Faktur!$W50&lt;=_vstupy!$Z$11),$M31,0)</f>
        <v>0</v>
      </c>
      <c r="S31" s="38">
        <f>IF(AND(přehled_Faktur!$W50&gt;=_vstupy!$Y$12,přehled_Faktur!$W50&lt;=_vstupy!$Z$12),$M31,0)</f>
        <v>0</v>
      </c>
      <c r="T31" s="21">
        <f>IF(OR(AND(přehled_Faktur!AA50="ano",přehled_Faktur!BB50&gt;0),AND(přehled_Faktur!$F$7="Nové úspory energie",přehled_Faktur!BB50&gt;0)),1,0)</f>
        <v>0</v>
      </c>
      <c r="U31" s="21">
        <f>IF(přehled_Faktur!W50="",0,IF(přehled_Faktur!W50&lt;přehled_Faktur!$I$13,1,0))</f>
        <v>0</v>
      </c>
      <c r="V31" s="20"/>
      <c r="W31" s="20"/>
      <c r="X31" s="20"/>
      <c r="Y31" s="20"/>
      <c r="Z31" s="20"/>
    </row>
    <row r="32" spans="5:26" x14ac:dyDescent="0.25">
      <c r="E32" s="58" t="s">
        <v>49</v>
      </c>
      <c r="K32" s="38" t="str">
        <f>IF(přehled_Faktur!BG51="Z",přehled_Faktur!AP51,"")</f>
        <v/>
      </c>
      <c r="L32" s="38" t="str">
        <f>IF(přehled_Faktur!BG51="Z",přehled_Faktur!AX51,"")</f>
        <v/>
      </c>
      <c r="M32" s="38" t="str">
        <f t="shared" si="0"/>
        <v/>
      </c>
      <c r="N32" s="38" t="str">
        <f>IF(AND(přehled_Faktur!$W51&gt;=_vstupy!$Y$7,přehled_Faktur!$W51&lt;=_vstupy!$Z$7),$M32,0)</f>
        <v/>
      </c>
      <c r="O32" s="38">
        <f>IF(AND(přehled_Faktur!$W51&gt;=_vstupy!$Y$8,přehled_Faktur!$W51&lt;=_vstupy!$Z$8),$M32,0)</f>
        <v>0</v>
      </c>
      <c r="P32" s="38">
        <f>IF(AND(přehled_Faktur!$W51&gt;=_vstupy!$Y$9,přehled_Faktur!$W51&lt;=_vstupy!$Z$9),$M32,0)</f>
        <v>0</v>
      </c>
      <c r="Q32" s="38">
        <f>IF(AND(přehled_Faktur!$W51&gt;=_vstupy!$Y$10,přehled_Faktur!$W51&lt;=_vstupy!$Z$10),$M32,0)</f>
        <v>0</v>
      </c>
      <c r="R32" s="38">
        <f>IF(AND(přehled_Faktur!$W51&gt;=_vstupy!$Y$11,přehled_Faktur!$W51&lt;=_vstupy!$Z$11),$M32,0)</f>
        <v>0</v>
      </c>
      <c r="S32" s="38">
        <f>IF(AND(přehled_Faktur!$W51&gt;=_vstupy!$Y$12,přehled_Faktur!$W51&lt;=_vstupy!$Z$12),$M32,0)</f>
        <v>0</v>
      </c>
      <c r="T32" s="21">
        <f>IF(OR(AND(přehled_Faktur!AA51="ano",přehled_Faktur!BB51&gt;0),AND(přehled_Faktur!$F$7="Nové úspory energie",přehled_Faktur!BB51&gt;0)),1,0)</f>
        <v>0</v>
      </c>
      <c r="U32" s="21">
        <f>IF(přehled_Faktur!W51="",0,IF(přehled_Faktur!W51&lt;přehled_Faktur!$I$13,1,0))</f>
        <v>0</v>
      </c>
      <c r="V32" s="20"/>
      <c r="W32" s="20"/>
      <c r="X32" s="20"/>
      <c r="Y32" s="20"/>
      <c r="Z32" s="20"/>
    </row>
    <row r="33" spans="5:26" x14ac:dyDescent="0.25">
      <c r="E33" s="58" t="s">
        <v>50</v>
      </c>
      <c r="K33" s="38" t="str">
        <f>IF(přehled_Faktur!BG52="Z",přehled_Faktur!AP52,"")</f>
        <v/>
      </c>
      <c r="L33" s="38" t="str">
        <f>IF(přehled_Faktur!BG52="Z",přehled_Faktur!AX52,"")</f>
        <v/>
      </c>
      <c r="M33" s="38" t="str">
        <f t="shared" si="0"/>
        <v/>
      </c>
      <c r="N33" s="38" t="str">
        <f>IF(AND(přehled_Faktur!$W52&gt;=_vstupy!$Y$7,přehled_Faktur!$W52&lt;=_vstupy!$Z$7),$M33,0)</f>
        <v/>
      </c>
      <c r="O33" s="38">
        <f>IF(AND(přehled_Faktur!$W52&gt;=_vstupy!$Y$8,přehled_Faktur!$W52&lt;=_vstupy!$Z$8),$M33,0)</f>
        <v>0</v>
      </c>
      <c r="P33" s="38">
        <f>IF(AND(přehled_Faktur!$W52&gt;=_vstupy!$Y$9,přehled_Faktur!$W52&lt;=_vstupy!$Z$9),$M33,0)</f>
        <v>0</v>
      </c>
      <c r="Q33" s="38">
        <f>IF(AND(přehled_Faktur!$W52&gt;=_vstupy!$Y$10,přehled_Faktur!$W52&lt;=_vstupy!$Z$10),$M33,0)</f>
        <v>0</v>
      </c>
      <c r="R33" s="38">
        <f>IF(AND(přehled_Faktur!$W52&gt;=_vstupy!$Y$11,přehled_Faktur!$W52&lt;=_vstupy!$Z$11),$M33,0)</f>
        <v>0</v>
      </c>
      <c r="S33" s="38">
        <f>IF(AND(přehled_Faktur!$W52&gt;=_vstupy!$Y$12,přehled_Faktur!$W52&lt;=_vstupy!$Z$12),$M33,0)</f>
        <v>0</v>
      </c>
      <c r="T33" s="21">
        <f>IF(OR(AND(přehled_Faktur!AA52="ano",přehled_Faktur!BB52&gt;0),AND(přehled_Faktur!$F$7="Nové úspory energie",přehled_Faktur!BB52&gt;0)),1,0)</f>
        <v>0</v>
      </c>
      <c r="U33" s="21">
        <f>IF(přehled_Faktur!W52="",0,IF(přehled_Faktur!W52&lt;přehled_Faktur!$I$13,1,0))</f>
        <v>0</v>
      </c>
      <c r="V33" s="20"/>
      <c r="W33" s="20"/>
      <c r="X33" s="20"/>
      <c r="Y33" s="20"/>
      <c r="Z33" s="20"/>
    </row>
    <row r="34" spans="5:26" x14ac:dyDescent="0.25">
      <c r="E34" s="58" t="s">
        <v>51</v>
      </c>
      <c r="K34" s="38" t="str">
        <f>IF(přehled_Faktur!BG53="Z",přehled_Faktur!AP53,"")</f>
        <v/>
      </c>
      <c r="L34" s="38" t="str">
        <f>IF(přehled_Faktur!BG53="Z",přehled_Faktur!AX53,"")</f>
        <v/>
      </c>
      <c r="M34" s="38" t="str">
        <f t="shared" si="0"/>
        <v/>
      </c>
      <c r="N34" s="38" t="str">
        <f>IF(AND(přehled_Faktur!$W53&gt;=_vstupy!$Y$7,přehled_Faktur!$W53&lt;=_vstupy!$Z$7),$M34,0)</f>
        <v/>
      </c>
      <c r="O34" s="38">
        <f>IF(AND(přehled_Faktur!$W53&gt;=_vstupy!$Y$8,přehled_Faktur!$W53&lt;=_vstupy!$Z$8),$M34,0)</f>
        <v>0</v>
      </c>
      <c r="P34" s="38">
        <f>IF(AND(přehled_Faktur!$W53&gt;=_vstupy!$Y$9,přehled_Faktur!$W53&lt;=_vstupy!$Z$9),$M34,0)</f>
        <v>0</v>
      </c>
      <c r="Q34" s="38">
        <f>IF(AND(přehled_Faktur!$W53&gt;=_vstupy!$Y$10,přehled_Faktur!$W53&lt;=_vstupy!$Z$10),$M34,0)</f>
        <v>0</v>
      </c>
      <c r="R34" s="38">
        <f>IF(AND(přehled_Faktur!$W53&gt;=_vstupy!$Y$11,přehled_Faktur!$W53&lt;=_vstupy!$Z$11),$M34,0)</f>
        <v>0</v>
      </c>
      <c r="S34" s="38">
        <f>IF(AND(přehled_Faktur!$W53&gt;=_vstupy!$Y$12,přehled_Faktur!$W53&lt;=_vstupy!$Z$12),$M34,0)</f>
        <v>0</v>
      </c>
      <c r="T34" s="21">
        <f>IF(OR(AND(přehled_Faktur!AA53="ano",přehled_Faktur!BB53&gt;0),AND(přehled_Faktur!$F$7="Nové úspory energie",přehled_Faktur!BB53&gt;0)),1,0)</f>
        <v>0</v>
      </c>
      <c r="U34" s="21">
        <f>IF(přehled_Faktur!W53="",0,IF(přehled_Faktur!W53&lt;přehled_Faktur!$I$13,1,0))</f>
        <v>0</v>
      </c>
      <c r="V34" s="20"/>
      <c r="W34" s="20"/>
      <c r="X34" s="20"/>
      <c r="Y34" s="20"/>
      <c r="Z34" s="20"/>
    </row>
    <row r="35" spans="5:26" x14ac:dyDescent="0.25">
      <c r="E35" s="58" t="s">
        <v>52</v>
      </c>
      <c r="K35" s="38" t="str">
        <f>IF(přehled_Faktur!BG54="Z",přehled_Faktur!AP54,"")</f>
        <v/>
      </c>
      <c r="L35" s="38" t="str">
        <f>IF(přehled_Faktur!BG54="Z",přehled_Faktur!AX54,"")</f>
        <v/>
      </c>
      <c r="M35" s="38" t="str">
        <f t="shared" si="0"/>
        <v/>
      </c>
      <c r="N35" s="38" t="str">
        <f>IF(AND(přehled_Faktur!$W54&gt;=_vstupy!$Y$7,přehled_Faktur!$W54&lt;=_vstupy!$Z$7),$M35,0)</f>
        <v/>
      </c>
      <c r="O35" s="38">
        <f>IF(AND(přehled_Faktur!$W54&gt;=_vstupy!$Y$8,přehled_Faktur!$W54&lt;=_vstupy!$Z$8),$M35,0)</f>
        <v>0</v>
      </c>
      <c r="P35" s="38">
        <f>IF(AND(přehled_Faktur!$W54&gt;=_vstupy!$Y$9,přehled_Faktur!$W54&lt;=_vstupy!$Z$9),$M35,0)</f>
        <v>0</v>
      </c>
      <c r="Q35" s="38">
        <f>IF(AND(přehled_Faktur!$W54&gt;=_vstupy!$Y$10,přehled_Faktur!$W54&lt;=_vstupy!$Z$10),$M35,0)</f>
        <v>0</v>
      </c>
      <c r="R35" s="38">
        <f>IF(AND(přehled_Faktur!$W54&gt;=_vstupy!$Y$11,přehled_Faktur!$W54&lt;=_vstupy!$Z$11),$M35,0)</f>
        <v>0</v>
      </c>
      <c r="S35" s="38">
        <f>IF(AND(přehled_Faktur!$W54&gt;=_vstupy!$Y$12,přehled_Faktur!$W54&lt;=_vstupy!$Z$12),$M35,0)</f>
        <v>0</v>
      </c>
      <c r="T35" s="21">
        <f>IF(OR(AND(přehled_Faktur!AA54="ano",přehled_Faktur!BB54&gt;0),AND(přehled_Faktur!$F$7="Nové úspory energie",přehled_Faktur!BB54&gt;0)),1,0)</f>
        <v>0</v>
      </c>
      <c r="U35" s="21">
        <f>IF(přehled_Faktur!W54="",0,IF(přehled_Faktur!W54&lt;přehled_Faktur!$I$13,1,0))</f>
        <v>0</v>
      </c>
      <c r="V35" s="20"/>
      <c r="W35" s="20"/>
      <c r="X35" s="20"/>
      <c r="Y35" s="20"/>
      <c r="Z35" s="20"/>
    </row>
    <row r="36" spans="5:26" x14ac:dyDescent="0.25">
      <c r="K36" s="38" t="str">
        <f>IF(přehled_Faktur!BG55="Z",přehled_Faktur!AP55,"")</f>
        <v/>
      </c>
      <c r="L36" s="38" t="str">
        <f>IF(přehled_Faktur!BG55="Z",přehled_Faktur!AX55,"")</f>
        <v/>
      </c>
      <c r="M36" s="38" t="str">
        <f t="shared" si="0"/>
        <v/>
      </c>
      <c r="N36" s="38" t="str">
        <f>IF(AND(přehled_Faktur!$W55&gt;=_vstupy!$Y$7,přehled_Faktur!$W55&lt;=_vstupy!$Z$7),$M36,0)</f>
        <v/>
      </c>
      <c r="O36" s="38">
        <f>IF(AND(přehled_Faktur!$W55&gt;=_vstupy!$Y$8,přehled_Faktur!$W55&lt;=_vstupy!$Z$8),$M36,0)</f>
        <v>0</v>
      </c>
      <c r="P36" s="38">
        <f>IF(AND(přehled_Faktur!$W55&gt;=_vstupy!$Y$9,přehled_Faktur!$W55&lt;=_vstupy!$Z$9),$M36,0)</f>
        <v>0</v>
      </c>
      <c r="Q36" s="38">
        <f>IF(AND(přehled_Faktur!$W55&gt;=_vstupy!$Y$10,přehled_Faktur!$W55&lt;=_vstupy!$Z$10),$M36,0)</f>
        <v>0</v>
      </c>
      <c r="R36" s="38">
        <f>IF(AND(přehled_Faktur!$W55&gt;=_vstupy!$Y$11,přehled_Faktur!$W55&lt;=_vstupy!$Z$11),$M36,0)</f>
        <v>0</v>
      </c>
      <c r="S36" s="38">
        <f>IF(AND(přehled_Faktur!$W55&gt;=_vstupy!$Y$12,přehled_Faktur!$W55&lt;=_vstupy!$Z$12),$M36,0)</f>
        <v>0</v>
      </c>
      <c r="T36" s="21">
        <f>IF(OR(AND(přehled_Faktur!AA55="ano",přehled_Faktur!BB55&gt;0),AND(přehled_Faktur!$F$7="Nové úspory energie",přehled_Faktur!BB55&gt;0)),1,0)</f>
        <v>0</v>
      </c>
      <c r="U36" s="21">
        <f>IF(přehled_Faktur!W55="",0,IF(přehled_Faktur!W55&lt;přehled_Faktur!$I$13,1,0))</f>
        <v>0</v>
      </c>
      <c r="V36" s="20"/>
      <c r="W36" s="20"/>
      <c r="X36" s="20"/>
      <c r="Y36" s="20"/>
      <c r="Z36" s="20"/>
    </row>
    <row r="37" spans="5:26" x14ac:dyDescent="0.25">
      <c r="K37" s="38" t="str">
        <f>IF(přehled_Faktur!BG56="Z",přehled_Faktur!AP56,"")</f>
        <v/>
      </c>
      <c r="L37" s="38" t="str">
        <f>IF(přehled_Faktur!BG56="Z",přehled_Faktur!AX56,"")</f>
        <v/>
      </c>
      <c r="M37" s="38" t="str">
        <f t="shared" si="0"/>
        <v/>
      </c>
      <c r="N37" s="38" t="str">
        <f>IF(AND(přehled_Faktur!$W56&gt;=_vstupy!$Y$7,přehled_Faktur!$W56&lt;=_vstupy!$Z$7),$M37,0)</f>
        <v/>
      </c>
      <c r="O37" s="38">
        <f>IF(AND(přehled_Faktur!$W56&gt;=_vstupy!$Y$8,přehled_Faktur!$W56&lt;=_vstupy!$Z$8),$M37,0)</f>
        <v>0</v>
      </c>
      <c r="P37" s="38">
        <f>IF(AND(přehled_Faktur!$W56&gt;=_vstupy!$Y$9,přehled_Faktur!$W56&lt;=_vstupy!$Z$9),$M37,0)</f>
        <v>0</v>
      </c>
      <c r="Q37" s="38">
        <f>IF(AND(přehled_Faktur!$W56&gt;=_vstupy!$Y$10,přehled_Faktur!$W56&lt;=_vstupy!$Z$10),$M37,0)</f>
        <v>0</v>
      </c>
      <c r="R37" s="38">
        <f>IF(AND(přehled_Faktur!$W56&gt;=_vstupy!$Y$11,přehled_Faktur!$W56&lt;=_vstupy!$Z$11),$M37,0)</f>
        <v>0</v>
      </c>
      <c r="S37" s="38">
        <f>IF(AND(přehled_Faktur!$W56&gt;=_vstupy!$Y$12,přehled_Faktur!$W56&lt;=_vstupy!$Z$12),$M37,0)</f>
        <v>0</v>
      </c>
      <c r="T37" s="21">
        <f>IF(OR(AND(přehled_Faktur!AA56="ano",přehled_Faktur!BB56&gt;0),AND(přehled_Faktur!$F$7="Nové úspory energie",přehled_Faktur!BB56&gt;0)),1,0)</f>
        <v>0</v>
      </c>
      <c r="U37" s="21">
        <f>IF(přehled_Faktur!W56="",0,IF(přehled_Faktur!W56&lt;přehled_Faktur!$I$13,1,0))</f>
        <v>0</v>
      </c>
      <c r="V37" s="20"/>
      <c r="W37" s="20"/>
      <c r="X37" s="20"/>
      <c r="Y37" s="20"/>
      <c r="Z37" s="20"/>
    </row>
    <row r="38" spans="5:26" x14ac:dyDescent="0.25">
      <c r="K38" s="38" t="str">
        <f>IF(přehled_Faktur!BG57="Z",přehled_Faktur!AP57,"")</f>
        <v/>
      </c>
      <c r="L38" s="38" t="str">
        <f>IF(přehled_Faktur!BG57="Z",přehled_Faktur!AX57,"")</f>
        <v/>
      </c>
      <c r="M38" s="38" t="str">
        <f t="shared" si="0"/>
        <v/>
      </c>
      <c r="N38" s="38" t="str">
        <f>IF(AND(přehled_Faktur!$W57&gt;=_vstupy!$Y$7,přehled_Faktur!$W57&lt;=_vstupy!$Z$7),$M38,0)</f>
        <v/>
      </c>
      <c r="O38" s="38">
        <f>IF(AND(přehled_Faktur!$W57&gt;=_vstupy!$Y$8,přehled_Faktur!$W57&lt;=_vstupy!$Z$8),$M38,0)</f>
        <v>0</v>
      </c>
      <c r="P38" s="38">
        <f>IF(AND(přehled_Faktur!$W57&gt;=_vstupy!$Y$9,přehled_Faktur!$W57&lt;=_vstupy!$Z$9),$M38,0)</f>
        <v>0</v>
      </c>
      <c r="Q38" s="38">
        <f>IF(AND(přehled_Faktur!$W57&gt;=_vstupy!$Y$10,přehled_Faktur!$W57&lt;=_vstupy!$Z$10),$M38,0)</f>
        <v>0</v>
      </c>
      <c r="R38" s="38">
        <f>IF(AND(přehled_Faktur!$W57&gt;=_vstupy!$Y$11,přehled_Faktur!$W57&lt;=_vstupy!$Z$11),$M38,0)</f>
        <v>0</v>
      </c>
      <c r="S38" s="38">
        <f>IF(AND(přehled_Faktur!$W57&gt;=_vstupy!$Y$12,přehled_Faktur!$W57&lt;=_vstupy!$Z$12),$M38,0)</f>
        <v>0</v>
      </c>
      <c r="T38" s="21">
        <f>IF(OR(AND(přehled_Faktur!AA57="ano",přehled_Faktur!BB57&gt;0),AND(přehled_Faktur!$F$7="Nové úspory energie",přehled_Faktur!BB57&gt;0)),1,0)</f>
        <v>0</v>
      </c>
      <c r="U38" s="21">
        <f>IF(přehled_Faktur!W57="",0,IF(přehled_Faktur!W57&lt;přehled_Faktur!$I$13,1,0))</f>
        <v>0</v>
      </c>
      <c r="V38" s="20"/>
      <c r="W38" s="20"/>
      <c r="X38" s="20"/>
      <c r="Y38" s="20"/>
      <c r="Z38" s="20"/>
    </row>
    <row r="39" spans="5:26" x14ac:dyDescent="0.25">
      <c r="K39" s="38" t="str">
        <f>IF(přehled_Faktur!BG58="Z",přehled_Faktur!AP58,"")</f>
        <v/>
      </c>
      <c r="L39" s="38" t="str">
        <f>IF(přehled_Faktur!BG58="Z",přehled_Faktur!AX58,"")</f>
        <v/>
      </c>
      <c r="M39" s="38" t="str">
        <f t="shared" si="0"/>
        <v/>
      </c>
      <c r="N39" s="38" t="str">
        <f>IF(AND(přehled_Faktur!$W58&gt;=_vstupy!$Y$7,přehled_Faktur!$W58&lt;=_vstupy!$Z$7),$M39,0)</f>
        <v/>
      </c>
      <c r="O39" s="38">
        <f>IF(AND(přehled_Faktur!$W58&gt;=_vstupy!$Y$8,přehled_Faktur!$W58&lt;=_vstupy!$Z$8),$M39,0)</f>
        <v>0</v>
      </c>
      <c r="P39" s="38">
        <f>IF(AND(přehled_Faktur!$W58&gt;=_vstupy!$Y$9,přehled_Faktur!$W58&lt;=_vstupy!$Z$9),$M39,0)</f>
        <v>0</v>
      </c>
      <c r="Q39" s="38">
        <f>IF(AND(přehled_Faktur!$W58&gt;=_vstupy!$Y$10,přehled_Faktur!$W58&lt;=_vstupy!$Z$10),$M39,0)</f>
        <v>0</v>
      </c>
      <c r="R39" s="38">
        <f>IF(AND(přehled_Faktur!$W58&gt;=_vstupy!$Y$11,přehled_Faktur!$W58&lt;=_vstupy!$Z$11),$M39,0)</f>
        <v>0</v>
      </c>
      <c r="S39" s="38">
        <f>IF(AND(přehled_Faktur!$W58&gt;=_vstupy!$Y$12,přehled_Faktur!$W58&lt;=_vstupy!$Z$12),$M39,0)</f>
        <v>0</v>
      </c>
      <c r="T39" s="21">
        <f>IF(OR(AND(přehled_Faktur!AA58="ano",přehled_Faktur!BB58&gt;0),AND(přehled_Faktur!$F$7="Nové úspory energie",přehled_Faktur!BB58&gt;0)),1,0)</f>
        <v>0</v>
      </c>
      <c r="U39" s="21">
        <f>IF(přehled_Faktur!W58="",0,IF(přehled_Faktur!W58&lt;přehled_Faktur!$I$13,1,0))</f>
        <v>0</v>
      </c>
      <c r="V39" s="20"/>
      <c r="W39" s="20"/>
      <c r="X39" s="20"/>
      <c r="Y39" s="20"/>
      <c r="Z39" s="20"/>
    </row>
    <row r="40" spans="5:26" x14ac:dyDescent="0.25">
      <c r="K40" s="38" t="str">
        <f>IF(přehled_Faktur!BG59="Z",přehled_Faktur!AP59,"")</f>
        <v/>
      </c>
      <c r="L40" s="38" t="str">
        <f>IF(přehled_Faktur!BG59="Z",přehled_Faktur!AX59,"")</f>
        <v/>
      </c>
      <c r="M40" s="38" t="str">
        <f t="shared" si="0"/>
        <v/>
      </c>
      <c r="N40" s="38" t="str">
        <f>IF(AND(přehled_Faktur!$W59&gt;=_vstupy!$Y$7,přehled_Faktur!$W59&lt;=_vstupy!$Z$7),$M40,0)</f>
        <v/>
      </c>
      <c r="O40" s="38">
        <f>IF(AND(přehled_Faktur!$W59&gt;=_vstupy!$Y$8,přehled_Faktur!$W59&lt;=_vstupy!$Z$8),$M40,0)</f>
        <v>0</v>
      </c>
      <c r="P40" s="38">
        <f>IF(AND(přehled_Faktur!$W59&gt;=_vstupy!$Y$9,přehled_Faktur!$W59&lt;=_vstupy!$Z$9),$M40,0)</f>
        <v>0</v>
      </c>
      <c r="Q40" s="38">
        <f>IF(AND(přehled_Faktur!$W59&gt;=_vstupy!$Y$10,přehled_Faktur!$W59&lt;=_vstupy!$Z$10),$M40,0)</f>
        <v>0</v>
      </c>
      <c r="R40" s="38">
        <f>IF(AND(přehled_Faktur!$W59&gt;=_vstupy!$Y$11,přehled_Faktur!$W59&lt;=_vstupy!$Z$11),$M40,0)</f>
        <v>0</v>
      </c>
      <c r="S40" s="38">
        <f>IF(AND(přehled_Faktur!$W59&gt;=_vstupy!$Y$12,přehled_Faktur!$W59&lt;=_vstupy!$Z$12),$M40,0)</f>
        <v>0</v>
      </c>
      <c r="T40" s="21">
        <f>IF(OR(AND(přehled_Faktur!AA59="ano",přehled_Faktur!BB59&gt;0),AND(přehled_Faktur!$F$7="Nové úspory energie",přehled_Faktur!BB59&gt;0)),1,0)</f>
        <v>0</v>
      </c>
      <c r="U40" s="21">
        <f>IF(přehled_Faktur!W59="",0,IF(přehled_Faktur!W59&lt;přehled_Faktur!$I$13,1,0))</f>
        <v>0</v>
      </c>
      <c r="V40" s="20"/>
      <c r="W40" s="20"/>
      <c r="X40" s="20"/>
      <c r="Y40" s="20"/>
      <c r="Z40" s="20"/>
    </row>
    <row r="41" spans="5:26" x14ac:dyDescent="0.25">
      <c r="K41" s="38" t="str">
        <f>IF(přehled_Faktur!BG60="Z",přehled_Faktur!AP60,"")</f>
        <v/>
      </c>
      <c r="L41" s="38" t="str">
        <f>IF(přehled_Faktur!BG60="Z",přehled_Faktur!AX60,"")</f>
        <v/>
      </c>
      <c r="M41" s="38" t="str">
        <f t="shared" si="0"/>
        <v/>
      </c>
      <c r="N41" s="38" t="str">
        <f>IF(AND(přehled_Faktur!$W60&gt;=_vstupy!$Y$7,přehled_Faktur!$W60&lt;=_vstupy!$Z$7),$M41,0)</f>
        <v/>
      </c>
      <c r="O41" s="38">
        <f>IF(AND(přehled_Faktur!$W60&gt;=_vstupy!$Y$8,přehled_Faktur!$W60&lt;=_vstupy!$Z$8),$M41,0)</f>
        <v>0</v>
      </c>
      <c r="P41" s="38">
        <f>IF(AND(přehled_Faktur!$W60&gt;=_vstupy!$Y$9,přehled_Faktur!$W60&lt;=_vstupy!$Z$9),$M41,0)</f>
        <v>0</v>
      </c>
      <c r="Q41" s="38">
        <f>IF(AND(přehled_Faktur!$W60&gt;=_vstupy!$Y$10,přehled_Faktur!$W60&lt;=_vstupy!$Z$10),$M41,0)</f>
        <v>0</v>
      </c>
      <c r="R41" s="38">
        <f>IF(AND(přehled_Faktur!$W60&gt;=_vstupy!$Y$11,přehled_Faktur!$W60&lt;=_vstupy!$Z$11),$M41,0)</f>
        <v>0</v>
      </c>
      <c r="S41" s="38">
        <f>IF(AND(přehled_Faktur!$W60&gt;=_vstupy!$Y$12,přehled_Faktur!$W60&lt;=_vstupy!$Z$12),$M41,0)</f>
        <v>0</v>
      </c>
      <c r="T41" s="21">
        <f>IF(OR(AND(přehled_Faktur!AA60="ano",přehled_Faktur!BB60&gt;0),AND(přehled_Faktur!$F$7="Nové úspory energie",přehled_Faktur!BB60&gt;0)),1,0)</f>
        <v>0</v>
      </c>
      <c r="U41" s="21">
        <f>IF(přehled_Faktur!W60="",0,IF(přehled_Faktur!W60&lt;přehled_Faktur!$I$13,1,0))</f>
        <v>0</v>
      </c>
      <c r="V41" s="20"/>
      <c r="W41" s="20"/>
      <c r="X41" s="20"/>
      <c r="Y41" s="20"/>
      <c r="Z41" s="20"/>
    </row>
    <row r="42" spans="5:26" x14ac:dyDescent="0.25">
      <c r="K42" s="53">
        <f t="shared" ref="K42:U42" si="1">SUM(K3:K41)</f>
        <v>0</v>
      </c>
      <c r="L42" s="53">
        <f t="shared" si="1"/>
        <v>0</v>
      </c>
      <c r="M42" s="53">
        <f t="shared" si="1"/>
        <v>0</v>
      </c>
      <c r="N42" s="53">
        <f t="shared" si="1"/>
        <v>0</v>
      </c>
      <c r="O42" s="53">
        <f t="shared" si="1"/>
        <v>0</v>
      </c>
      <c r="P42" s="53">
        <f t="shared" si="1"/>
        <v>0</v>
      </c>
      <c r="Q42" s="53">
        <f t="shared" si="1"/>
        <v>0</v>
      </c>
      <c r="R42" s="53">
        <f t="shared" si="1"/>
        <v>0</v>
      </c>
      <c r="S42" s="53">
        <f t="shared" si="1"/>
        <v>0</v>
      </c>
      <c r="T42" s="60">
        <f t="shared" si="1"/>
        <v>0</v>
      </c>
      <c r="U42" s="60">
        <f t="shared" si="1"/>
        <v>0</v>
      </c>
      <c r="V42" s="67"/>
      <c r="W42" s="20"/>
      <c r="X42" s="20"/>
      <c r="Y42" s="20"/>
      <c r="Z42" s="20"/>
    </row>
    <row r="43" spans="5:26" x14ac:dyDescent="0.25">
      <c r="K43" s="31"/>
      <c r="L43" s="31"/>
      <c r="M43" s="31"/>
      <c r="N43" s="31"/>
      <c r="O43" s="31"/>
      <c r="P43" s="31"/>
      <c r="Q43" s="31"/>
      <c r="R43" s="31"/>
      <c r="S43" s="31"/>
      <c r="T43" s="32"/>
      <c r="U43" s="32"/>
      <c r="V43" s="32"/>
      <c r="W43" s="20"/>
      <c r="X43" s="20"/>
      <c r="Y43" s="20"/>
      <c r="Z43" s="20"/>
    </row>
    <row r="44" spans="5:26" x14ac:dyDescent="0.25">
      <c r="K44" s="165" t="s">
        <v>87</v>
      </c>
      <c r="L44" s="165" t="s">
        <v>110</v>
      </c>
      <c r="M44" s="165" t="s">
        <v>95</v>
      </c>
      <c r="N44" s="163" t="s">
        <v>84</v>
      </c>
      <c r="O44" s="163" t="s">
        <v>133</v>
      </c>
      <c r="P44" s="31"/>
      <c r="Q44" s="31"/>
      <c r="R44" s="31"/>
      <c r="S44" s="31"/>
      <c r="T44" s="32"/>
      <c r="U44" s="32"/>
      <c r="V44" s="32"/>
      <c r="W44" s="20"/>
      <c r="X44" s="20"/>
      <c r="Y44" s="20"/>
      <c r="Z44" s="20"/>
    </row>
    <row r="45" spans="5:26" x14ac:dyDescent="0.25">
      <c r="K45" s="166"/>
      <c r="L45" s="166"/>
      <c r="M45" s="166"/>
      <c r="N45" s="164"/>
      <c r="O45" s="164"/>
      <c r="P45" s="31"/>
      <c r="Q45" s="31"/>
      <c r="R45" s="31"/>
      <c r="S45" s="31"/>
      <c r="T45" s="32"/>
      <c r="U45" s="32"/>
      <c r="V45" s="32"/>
      <c r="W45" s="20"/>
      <c r="X45" s="20"/>
      <c r="Y45" s="20"/>
      <c r="Z45" s="20"/>
    </row>
    <row r="46" spans="5:26" x14ac:dyDescent="0.25">
      <c r="K46" s="65">
        <f>IF(N46="ano",přehled_Faktur!AX61,přehled_Faktur!AP61)</f>
        <v>0</v>
      </c>
      <c r="L46" s="65">
        <f>IF(N46="ano",L42,K42)</f>
        <v>0</v>
      </c>
      <c r="M46" s="66">
        <f>IF(přehled_Faktur!X68="",1,100%-(přehled_Faktur!X68/přehled_Faktur!G74))</f>
        <v>1</v>
      </c>
      <c r="N46" s="39" t="str">
        <f>IFERROR(IF(přehled_Faktur!F7="","ne",IF(VLOOKUP(přehled_Faktur!F7,DPH[],2,0)="ne","ne","ano")),"ne")</f>
        <v>ne</v>
      </c>
      <c r="O46" s="39" t="str">
        <f>IF(přehled_Faktur!N5="","ne",VLOOKUP(přehled_Faktur!$N$5,prods[],3))</f>
        <v>ne</v>
      </c>
      <c r="P46" s="19"/>
      <c r="Q46" s="19"/>
      <c r="R46" s="19"/>
      <c r="S46" s="19"/>
      <c r="T46"/>
      <c r="U46" s="25"/>
      <c r="V46" s="25"/>
      <c r="W46"/>
      <c r="X46" s="25"/>
      <c r="Y46" s="25"/>
      <c r="Z46" s="25"/>
    </row>
  </sheetData>
  <sheetProtection algorithmName="SHA-512" hashValue="WnziCvSyQ3vLPdL8Nyv2pQA6A30p3z5RUhHMxa6kZezxArO/SgrMxnizN51EoZQXdavda74k7LpQ/o4JSCV+aw==" saltValue="s4Rf0eALwPjaThFsGfZMCg==" spinCount="100000" sheet="1" objects="1" scenarios="1" selectLockedCells="1" selectUnlockedCells="1"/>
  <sortState xmlns:xlrd2="http://schemas.microsoft.com/office/spreadsheetml/2017/richdata2" ref="G2:I16">
    <sortCondition ref="G2:G16"/>
  </sortState>
  <mergeCells count="7">
    <mergeCell ref="K1:S1"/>
    <mergeCell ref="T1:Z1"/>
    <mergeCell ref="O44:O45"/>
    <mergeCell ref="N44:N45"/>
    <mergeCell ref="M44:M45"/>
    <mergeCell ref="L44:L45"/>
    <mergeCell ref="K44:K45"/>
  </mergeCells>
  <hyperlinks>
    <hyperlink ref="J2" r:id="rId1" xr:uid="{00000000-0004-0000-0100-000000000000}"/>
  </hyperlinks>
  <pageMargins left="0.7" right="0.7" top="0.78740157499999996" bottom="0.78740157499999996" header="0.3" footer="0.3"/>
  <pageSetup paperSize="9" orientation="portrait"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přehled_Faktur</vt:lpstr>
      <vt:lpstr>_vstupy</vt:lpstr>
      <vt:lpstr>přehled_Faktur!Oblast_tisku</vt:lpstr>
    </vt:vector>
  </TitlesOfParts>
  <Company>CMZRB,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Šefčík Jiří Bc.</cp:lastModifiedBy>
  <cp:lastPrinted>2024-04-03T12:37:53Z</cp:lastPrinted>
  <dcterms:created xsi:type="dcterms:W3CDTF">2023-06-30T11:41:19Z</dcterms:created>
  <dcterms:modified xsi:type="dcterms:W3CDTF">2026-01-06T09:08:58Z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X_DOC_TYPE ">
    <vt:lpwstr>F796</vt:lpwstr>
  </property>
  <property fmtid="{D5CDD505-2E9C-101B-9397-08002B2CF9AE}" pid="3" name="IX_ENVIRONMENT ">
    <vt:lpwstr>PRODUKCE</vt:lpwstr>
  </property>
  <property fmtid="{D5CDD505-2E9C-101B-9397-08002B2CF9AE}" pid="4" name="IX_BARCODE">
    <vt:lpwstr>*000000000*</vt:lpwstr>
  </property>
  <property fmtid="{D5CDD505-2E9C-101B-9397-08002B2CF9AE}" pid="5" name="MSIP_Label_8310de75-5a0d-4392-bbb6-59aa8e061af6_Enabled">
    <vt:lpwstr>true</vt:lpwstr>
  </property>
  <property fmtid="{D5CDD505-2E9C-101B-9397-08002B2CF9AE}" pid="6" name="MSIP_Label_8310de75-5a0d-4392-bbb6-59aa8e061af6_SetDate">
    <vt:lpwstr>2026-01-06T09:08:56Z</vt:lpwstr>
  </property>
  <property fmtid="{D5CDD505-2E9C-101B-9397-08002B2CF9AE}" pid="7" name="MSIP_Label_8310de75-5a0d-4392-bbb6-59aa8e061af6_Method">
    <vt:lpwstr>Privileged</vt:lpwstr>
  </property>
  <property fmtid="{D5CDD505-2E9C-101B-9397-08002B2CF9AE}" pid="8" name="MSIP_Label_8310de75-5a0d-4392-bbb6-59aa8e061af6_Name">
    <vt:lpwstr>Veřejná informace</vt:lpwstr>
  </property>
  <property fmtid="{D5CDD505-2E9C-101B-9397-08002B2CF9AE}" pid="9" name="MSIP_Label_8310de75-5a0d-4392-bbb6-59aa8e061af6_SiteId">
    <vt:lpwstr>4d1a3907-6ad7-4739-80b5-b7ed4066a30b</vt:lpwstr>
  </property>
  <property fmtid="{D5CDD505-2E9C-101B-9397-08002B2CF9AE}" pid="10" name="MSIP_Label_8310de75-5a0d-4392-bbb6-59aa8e061af6_ActionId">
    <vt:lpwstr>3ef07203-3dce-4245-b5c8-619f4aa106a9</vt:lpwstr>
  </property>
  <property fmtid="{D5CDD505-2E9C-101B-9397-08002B2CF9AE}" pid="11" name="MSIP_Label_8310de75-5a0d-4392-bbb6-59aa8e061af6_ContentBits">
    <vt:lpwstr>0</vt:lpwstr>
  </property>
  <property fmtid="{D5CDD505-2E9C-101B-9397-08002B2CF9AE}" pid="12" name="MSIP_Label_8310de75-5a0d-4392-bbb6-59aa8e061af6_Tag">
    <vt:lpwstr>10, 0, 1, 1</vt:lpwstr>
  </property>
</Properties>
</file>