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lafantova\Documents\Web\Informace pro spolupracující banky\Expanze-úvěry souhrn\"/>
    </mc:Choice>
  </mc:AlternateContent>
  <bookViews>
    <workbookView xWindow="0" yWindow="0" windowWidth="28800" windowHeight="12300" activeTab="5"/>
  </bookViews>
  <sheets>
    <sheet name="2022" sheetId="7" r:id="rId1"/>
    <sheet name="2021" sheetId="6" r:id="rId2"/>
    <sheet name="2020" sheetId="3" r:id="rId3"/>
    <sheet name="2019" sheetId="2" r:id="rId4"/>
    <sheet name="2017-2018" sheetId="1" r:id="rId5"/>
    <sheet name="souhrn 2017 až 2022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5" l="1"/>
  <c r="C35" i="7"/>
  <c r="B35" i="7"/>
  <c r="L29" i="5" l="1"/>
  <c r="M29" i="5"/>
  <c r="M7" i="5"/>
  <c r="M6" i="5"/>
  <c r="L6" i="5"/>
  <c r="J34" i="5" l="1"/>
  <c r="J36" i="5"/>
  <c r="L7" i="5"/>
  <c r="J32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30" i="5"/>
  <c r="M31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30" i="5"/>
  <c r="L31" i="5"/>
  <c r="M5" i="5"/>
  <c r="K36" i="5"/>
  <c r="K34" i="5"/>
  <c r="K32" i="5"/>
  <c r="B31" i="7"/>
  <c r="C33" i="7"/>
  <c r="B33" i="7"/>
  <c r="C31" i="7"/>
  <c r="B34" i="6" l="1"/>
  <c r="B32" i="6"/>
  <c r="I36" i="5" l="1"/>
  <c r="H36" i="5"/>
  <c r="I34" i="5"/>
  <c r="H34" i="5"/>
  <c r="I32" i="5"/>
  <c r="H32" i="5"/>
  <c r="C34" i="6"/>
  <c r="C32" i="6"/>
  <c r="B30" i="6"/>
  <c r="C30" i="6"/>
  <c r="C34" i="3" l="1"/>
  <c r="B34" i="3"/>
  <c r="C32" i="3"/>
  <c r="B32" i="3"/>
  <c r="C30" i="3"/>
  <c r="B30" i="3"/>
  <c r="C36" i="5"/>
  <c r="D36" i="5"/>
  <c r="E36" i="5"/>
  <c r="F36" i="5"/>
  <c r="G36" i="5"/>
  <c r="B36" i="5"/>
  <c r="L36" i="5" s="1"/>
  <c r="G34" i="5"/>
  <c r="F34" i="5"/>
  <c r="F32" i="5"/>
  <c r="G32" i="5"/>
  <c r="M36" i="5" l="1"/>
  <c r="E34" i="5"/>
  <c r="D34" i="5"/>
  <c r="C34" i="5"/>
  <c r="M34" i="5" s="1"/>
  <c r="B34" i="5"/>
  <c r="L34" i="5" s="1"/>
  <c r="E32" i="5"/>
  <c r="D32" i="5"/>
  <c r="C32" i="5"/>
  <c r="M32" i="5" s="1"/>
  <c r="B32" i="5"/>
  <c r="L32" i="5" s="1"/>
  <c r="C27" i="1"/>
  <c r="B27" i="1"/>
  <c r="C25" i="1"/>
  <c r="B25" i="1"/>
  <c r="C29" i="2"/>
  <c r="C27" i="2"/>
  <c r="B29" i="2"/>
  <c r="B27" i="2"/>
  <c r="C23" i="1" l="1"/>
  <c r="C25" i="2"/>
  <c r="B25" i="2"/>
  <c r="B23" i="1" l="1"/>
</calcChain>
</file>

<file path=xl/sharedStrings.xml><?xml version="1.0" encoding="utf-8"?>
<sst xmlns="http://schemas.openxmlformats.org/spreadsheetml/2006/main" count="207" uniqueCount="44">
  <si>
    <t>výše spolufinancování</t>
  </si>
  <si>
    <t>ČSOB Leasing, a.s.</t>
  </si>
  <si>
    <t>Deutsche Leasing ČR, spol. s r.o.</t>
  </si>
  <si>
    <t>Erste Leasing, a.s.</t>
  </si>
  <si>
    <t>IMPULS-Leasing-AUSTRIA s.r.o.</t>
  </si>
  <si>
    <t>Oberbank Leasing spol. s r.o.</t>
  </si>
  <si>
    <t>SG Equipment Finance Czech Republic s.r.o.</t>
  </si>
  <si>
    <t>UniCredit Leasing CZ, a.s.</t>
  </si>
  <si>
    <t>UNILEASING a.s.</t>
  </si>
  <si>
    <t>Česká spořitelna, a.s.</t>
  </si>
  <si>
    <t>Československá obchodní banka, a.s.</t>
  </si>
  <si>
    <t>Equa bank a.s.</t>
  </si>
  <si>
    <t>Komerční banka, a.s.</t>
  </si>
  <si>
    <t>MONETA Money Bank, a.s.</t>
  </si>
  <si>
    <t>Oberbank AG pobočka Česká republika</t>
  </si>
  <si>
    <t>Raiffeisenbank a.s.</t>
  </si>
  <si>
    <t>Sberbank CZ, a.s.</t>
  </si>
  <si>
    <t>UniCredit Bank Czech Republic and Slovakia, a.s.</t>
  </si>
  <si>
    <t>Volksbank Raiffeisenbank Nordoberpfalz eG pobočka Cheb, odštěpný závod</t>
  </si>
  <si>
    <t>Waldviertler Sparkasse Bank AG</t>
  </si>
  <si>
    <t>Celkový součet  - VŠE</t>
  </si>
  <si>
    <t xml:space="preserve"> z toho</t>
  </si>
  <si>
    <t>Banky</t>
  </si>
  <si>
    <t>Leasingové spol.</t>
  </si>
  <si>
    <t>počet</t>
  </si>
  <si>
    <t>Spolufinancující instituce</t>
  </si>
  <si>
    <t>POSKYTNUTÉ EXPANZE-úvěry k 31.12.2018 - výše spolufinancování</t>
  </si>
  <si>
    <t>Raiffeisen - Leasing, s.r.o.</t>
  </si>
  <si>
    <t>ŠkoFIN s.r.o.</t>
  </si>
  <si>
    <t>MONETA Leasing, s.r.o.</t>
  </si>
  <si>
    <t>Caterpillar Financial Services ČR, s.r.o.</t>
  </si>
  <si>
    <t>POSKYTNUTÉ EXPANZE-úvěry rok 2019 - výše spolufinancování</t>
  </si>
  <si>
    <t>LEASING České spořitelny</t>
  </si>
  <si>
    <t>2017 a 2018</t>
  </si>
  <si>
    <t>EKORENT, spol. s r. o.</t>
  </si>
  <si>
    <t>PEAC (Czech Rebpulic) s. r. o.</t>
  </si>
  <si>
    <t>POSKYTNUTÉ EXPANZE-úvěry rok 2020 - výše spolufinancování</t>
  </si>
  <si>
    <t xml:space="preserve">Volksbank Raiffeisenbank Nordoberpfalz </t>
  </si>
  <si>
    <t>POSKYTNUTÉ EXPANZE-úvěry 2021 - výše spolufinancování</t>
  </si>
  <si>
    <t>souhrn 2017 - 2022</t>
  </si>
  <si>
    <t>VFS Financial Services Czech Republic s.r.o.</t>
  </si>
  <si>
    <t>POSKYTNUTÉ EXPANZE-úvěry v roce 2022</t>
  </si>
  <si>
    <t>rok 2022</t>
  </si>
  <si>
    <t>POSKYTNUTÉ EXPANZE-úvěry shrnutí od 2017 do 2022 - výše spolufinancování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</si>
</sst>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79">
    <xf numFmtId="0" fontId="0" fillId="0" borderId="0" xfId="0"/>
    <xf numFmtId="0" fontId="4" fillId="2" borderId="1" xfId="0" applyFont="1" applyFill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0" fontId="0" fillId="0" borderId="0" xfId="0" applyAlignment="1"/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 indent="1"/>
    </xf>
    <xf numFmtId="0" fontId="1" fillId="5" borderId="1" xfId="0" applyFont="1" applyFill="1" applyBorder="1" applyAlignment="1">
      <alignment horizontal="right" vertical="center" indent="1"/>
    </xf>
    <xf numFmtId="3" fontId="4" fillId="2" borderId="1" xfId="0" applyNumberFormat="1" applyFont="1" applyFill="1" applyBorder="1" applyAlignment="1">
      <alignment horizontal="right" indent="1"/>
    </xf>
    <xf numFmtId="0" fontId="4" fillId="2" borderId="1" xfId="0" applyNumberFormat="1" applyFont="1" applyFill="1" applyBorder="1" applyAlignment="1">
      <alignment horizontal="right" indent="1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2" fillId="6" borderId="1" xfId="0" applyFont="1" applyFill="1" applyBorder="1" applyAlignment="1"/>
    <xf numFmtId="3" fontId="0" fillId="6" borderId="1" xfId="0" applyNumberFormat="1" applyFill="1" applyBorder="1" applyAlignment="1">
      <alignment horizontal="right" indent="1"/>
    </xf>
    <xf numFmtId="0" fontId="0" fillId="6" borderId="1" xfId="0" applyNumberFormat="1" applyFill="1" applyBorder="1" applyAlignment="1">
      <alignment horizontal="right" indent="1"/>
    </xf>
    <xf numFmtId="0" fontId="8" fillId="4" borderId="1" xfId="0" applyFont="1" applyFill="1" applyBorder="1"/>
    <xf numFmtId="3" fontId="8" fillId="4" borderId="1" xfId="0" applyNumberFormat="1" applyFont="1" applyFill="1" applyBorder="1"/>
    <xf numFmtId="0" fontId="9" fillId="0" borderId="1" xfId="0" applyFont="1" applyFill="1" applyBorder="1" applyAlignment="1">
      <alignment horizontal="left"/>
    </xf>
    <xf numFmtId="3" fontId="9" fillId="0" borderId="1" xfId="0" applyNumberFormat="1" applyFont="1" applyFill="1" applyBorder="1"/>
    <xf numFmtId="0" fontId="8" fillId="6" borderId="1" xfId="0" applyFont="1" applyFill="1" applyBorder="1" applyAlignment="1">
      <alignment horizontal="right"/>
    </xf>
    <xf numFmtId="3" fontId="8" fillId="6" borderId="1" xfId="0" applyNumberFormat="1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/>
    <xf numFmtId="0" fontId="8" fillId="2" borderId="1" xfId="0" applyFont="1" applyFill="1" applyBorder="1" applyAlignment="1">
      <alignment horizontal="right"/>
    </xf>
    <xf numFmtId="3" fontId="8" fillId="2" borderId="1" xfId="0" applyNumberFormat="1" applyFont="1" applyFill="1" applyBorder="1"/>
    <xf numFmtId="0" fontId="11" fillId="0" borderId="0" xfId="1" applyFont="1" applyFill="1"/>
    <xf numFmtId="0" fontId="10" fillId="0" borderId="0" xfId="1" applyFill="1"/>
    <xf numFmtId="0" fontId="3" fillId="0" borderId="0" xfId="0" applyFont="1" applyFill="1" applyAlignment="1">
      <alignment vertical="center"/>
    </xf>
    <xf numFmtId="0" fontId="0" fillId="0" borderId="0" xfId="0" applyFill="1"/>
    <xf numFmtId="0" fontId="12" fillId="6" borderId="1" xfId="1" applyFont="1" applyFill="1" applyBorder="1"/>
    <xf numFmtId="3" fontId="13" fillId="6" borderId="1" xfId="1" applyNumberFormat="1" applyFont="1" applyFill="1" applyBorder="1"/>
    <xf numFmtId="0" fontId="12" fillId="2" borderId="1" xfId="1" applyFont="1" applyFill="1" applyBorder="1"/>
    <xf numFmtId="3" fontId="13" fillId="2" borderId="1" xfId="1" applyNumberFormat="1" applyFont="1" applyFill="1" applyBorder="1"/>
    <xf numFmtId="0" fontId="5" fillId="4" borderId="1" xfId="1" applyFont="1" applyFill="1" applyBorder="1"/>
    <xf numFmtId="3" fontId="2" fillId="4" borderId="1" xfId="1" applyNumberFormat="1" applyFont="1" applyFill="1" applyBorder="1"/>
    <xf numFmtId="3" fontId="8" fillId="2" borderId="1" xfId="1" applyNumberFormat="1" applyFont="1" applyFill="1" applyBorder="1"/>
    <xf numFmtId="3" fontId="8" fillId="6" borderId="1" xfId="1" applyNumberFormat="1" applyFont="1" applyFill="1" applyBorder="1"/>
    <xf numFmtId="0" fontId="15" fillId="0" borderId="0" xfId="0" applyFont="1"/>
    <xf numFmtId="0" fontId="0" fillId="6" borderId="1" xfId="0" applyFont="1" applyFill="1" applyBorder="1" applyAlignment="1"/>
    <xf numFmtId="0" fontId="12" fillId="2" borderId="1" xfId="1" applyFont="1" applyFill="1" applyBorder="1" applyAlignment="1">
      <alignment horizontal="right" indent="1"/>
    </xf>
    <xf numFmtId="0" fontId="12" fillId="6" borderId="1" xfId="1" applyFont="1" applyFill="1" applyBorder="1" applyAlignment="1">
      <alignment horizontal="right" indent="1"/>
    </xf>
    <xf numFmtId="0" fontId="8" fillId="4" borderId="1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0" fontId="0" fillId="0" borderId="0" xfId="0" applyAlignment="1">
      <alignment horizontal="right" indent="1"/>
    </xf>
    <xf numFmtId="0" fontId="8" fillId="6" borderId="1" xfId="0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right" indent="1"/>
    </xf>
    <xf numFmtId="0" fontId="15" fillId="0" borderId="0" xfId="0" applyFont="1" applyAlignment="1">
      <alignment horizontal="right" indent="1"/>
    </xf>
    <xf numFmtId="0" fontId="8" fillId="2" borderId="1" xfId="0" applyFont="1" applyFill="1" applyBorder="1" applyAlignment="1">
      <alignment horizontal="right" indent="1"/>
    </xf>
    <xf numFmtId="3" fontId="15" fillId="4" borderId="1" xfId="1" applyNumberFormat="1" applyFont="1" applyFill="1" applyBorder="1" applyAlignment="1">
      <alignment horizontal="right" indent="1"/>
    </xf>
    <xf numFmtId="0" fontId="15" fillId="4" borderId="1" xfId="1" applyFont="1" applyFill="1" applyBorder="1" applyAlignment="1">
      <alignment horizontal="right" indent="1"/>
    </xf>
    <xf numFmtId="0" fontId="0" fillId="2" borderId="1" xfId="0" applyNumberFormat="1" applyFont="1" applyFill="1" applyBorder="1" applyAlignment="1">
      <alignment horizontal="right" indent="1"/>
    </xf>
    <xf numFmtId="3" fontId="0" fillId="2" borderId="1" xfId="0" applyNumberFormat="1" applyFont="1" applyFill="1" applyBorder="1" applyAlignment="1">
      <alignment horizontal="right" indent="1"/>
    </xf>
    <xf numFmtId="0" fontId="14" fillId="2" borderId="1" xfId="1" applyFont="1" applyFill="1" applyBorder="1" applyAlignment="1">
      <alignment horizontal="right" indent="1"/>
    </xf>
    <xf numFmtId="3" fontId="14" fillId="2" borderId="1" xfId="1" applyNumberFormat="1" applyFont="1" applyFill="1" applyBorder="1" applyAlignment="1">
      <alignment horizontal="right" indent="1"/>
    </xf>
    <xf numFmtId="0" fontId="0" fillId="6" borderId="1" xfId="0" applyNumberFormat="1" applyFont="1" applyFill="1" applyBorder="1" applyAlignment="1">
      <alignment horizontal="right" indent="1"/>
    </xf>
    <xf numFmtId="3" fontId="0" fillId="6" borderId="1" xfId="0" applyNumberFormat="1" applyFont="1" applyFill="1" applyBorder="1" applyAlignment="1">
      <alignment horizontal="right" indent="1"/>
    </xf>
    <xf numFmtId="0" fontId="14" fillId="6" borderId="1" xfId="1" applyFont="1" applyFill="1" applyBorder="1" applyAlignment="1">
      <alignment horizontal="right" indent="1"/>
    </xf>
    <xf numFmtId="3" fontId="14" fillId="6" borderId="1" xfId="1" applyNumberFormat="1" applyFont="1" applyFill="1" applyBorder="1" applyAlignment="1">
      <alignment horizontal="right" indent="1"/>
    </xf>
    <xf numFmtId="0" fontId="6" fillId="0" borderId="0" xfId="0" applyFont="1" applyFill="1" applyBorder="1" applyAlignment="1">
      <alignment horizontal="right" indent="1"/>
    </xf>
    <xf numFmtId="3" fontId="5" fillId="6" borderId="1" xfId="0" applyNumberFormat="1" applyFont="1" applyFill="1" applyBorder="1" applyAlignment="1">
      <alignment horizontal="right" indent="1"/>
    </xf>
    <xf numFmtId="3" fontId="5" fillId="2" borderId="1" xfId="0" applyNumberFormat="1" applyFont="1" applyFill="1" applyBorder="1" applyAlignment="1">
      <alignment horizontal="right" indent="1"/>
    </xf>
    <xf numFmtId="3" fontId="16" fillId="2" borderId="1" xfId="1" applyNumberFormat="1" applyFont="1" applyFill="1" applyBorder="1" applyAlignment="1">
      <alignment horizontal="right" indent="1"/>
    </xf>
    <xf numFmtId="3" fontId="6" fillId="2" borderId="1" xfId="1" applyNumberFormat="1" applyFont="1" applyFill="1" applyBorder="1" applyAlignment="1">
      <alignment horizontal="right" indent="1"/>
    </xf>
    <xf numFmtId="0" fontId="6" fillId="4" borderId="4" xfId="0" applyFont="1" applyFill="1" applyBorder="1" applyAlignment="1">
      <alignment horizontal="right" vertical="center" indent="1"/>
    </xf>
    <xf numFmtId="3" fontId="2" fillId="6" borderId="1" xfId="0" applyNumberFormat="1" applyFont="1" applyFill="1" applyBorder="1" applyAlignment="1">
      <alignment horizontal="right" indent="1"/>
    </xf>
    <xf numFmtId="3" fontId="5" fillId="4" borderId="5" xfId="0" applyNumberFormat="1" applyFont="1" applyFill="1" applyBorder="1"/>
    <xf numFmtId="3" fontId="17" fillId="4" borderId="0" xfId="0" applyNumberFormat="1" applyFont="1" applyFill="1"/>
    <xf numFmtId="3" fontId="5" fillId="6" borderId="6" xfId="0" applyNumberFormat="1" applyFont="1" applyFill="1" applyBorder="1"/>
    <xf numFmtId="3" fontId="5" fillId="2" borderId="6" xfId="0" applyNumberFormat="1" applyFont="1" applyFill="1" applyBorder="1"/>
    <xf numFmtId="3" fontId="5" fillId="6" borderId="1" xfId="0" applyNumberFormat="1" applyFont="1" applyFill="1" applyBorder="1"/>
    <xf numFmtId="3" fontId="5" fillId="2" borderId="1" xfId="0" applyNumberFormat="1" applyFont="1" applyFill="1" applyBorder="1"/>
    <xf numFmtId="0" fontId="8" fillId="0" borderId="1" xfId="0" applyFont="1" applyFill="1" applyBorder="1" applyAlignment="1">
      <alignment horizontal="right" indent="1"/>
    </xf>
    <xf numFmtId="3" fontId="8" fillId="2" borderId="1" xfId="0" applyNumberFormat="1" applyFont="1" applyFill="1" applyBorder="1" applyAlignment="1">
      <alignment horizontal="right" indent="1"/>
    </xf>
    <xf numFmtId="0" fontId="0" fillId="2" borderId="1" xfId="0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5" borderId="3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2">
    <cellStyle name="Normální" xfId="0" builtinId="0"/>
    <cellStyle name="Normální 398" xfId="1"/>
  </cellStyles>
  <dxfs count="9"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B4" sqref="B4:C30"/>
    </sheetView>
  </sheetViews>
  <sheetFormatPr defaultRowHeight="15" x14ac:dyDescent="0.25"/>
  <cols>
    <col min="1" max="1" width="44.42578125" bestFit="1" customWidth="1"/>
    <col min="2" max="2" width="7.85546875" bestFit="1" customWidth="1"/>
    <col min="3" max="3" width="24.28515625" bestFit="1" customWidth="1"/>
  </cols>
  <sheetData>
    <row r="1" spans="1:3" ht="36.75" customHeight="1" x14ac:dyDescent="0.25">
      <c r="A1" s="10" t="s">
        <v>41</v>
      </c>
      <c r="B1" s="11"/>
      <c r="C1" s="11"/>
    </row>
    <row r="2" spans="1:3" ht="15.75" x14ac:dyDescent="0.25">
      <c r="A2" s="27"/>
      <c r="B2" s="74" t="s">
        <v>42</v>
      </c>
      <c r="C2" s="75"/>
    </row>
    <row r="3" spans="1:3" ht="15.75" x14ac:dyDescent="0.25">
      <c r="A3" s="5" t="s">
        <v>25</v>
      </c>
      <c r="B3" s="6" t="s">
        <v>24</v>
      </c>
      <c r="C3" s="6" t="s">
        <v>0</v>
      </c>
    </row>
    <row r="4" spans="1:3" x14ac:dyDescent="0.25">
      <c r="A4" s="31" t="s">
        <v>30</v>
      </c>
      <c r="B4" s="53">
        <v>3</v>
      </c>
      <c r="C4" s="53">
        <v>5724340</v>
      </c>
    </row>
    <row r="5" spans="1:3" x14ac:dyDescent="0.25">
      <c r="A5" s="29" t="s">
        <v>9</v>
      </c>
      <c r="B5" s="13">
        <v>52</v>
      </c>
      <c r="C5" s="13">
        <v>339437174.55000001</v>
      </c>
    </row>
    <row r="6" spans="1:3" x14ac:dyDescent="0.25">
      <c r="A6" s="29" t="s">
        <v>10</v>
      </c>
      <c r="B6" s="13">
        <v>40</v>
      </c>
      <c r="C6" s="13">
        <v>432689005.75</v>
      </c>
    </row>
    <row r="7" spans="1:3" x14ac:dyDescent="0.25">
      <c r="A7" s="31" t="s">
        <v>1</v>
      </c>
      <c r="B7" s="53">
        <v>202</v>
      </c>
      <c r="C7" s="53">
        <v>500698927.39000016</v>
      </c>
    </row>
    <row r="8" spans="1:3" x14ac:dyDescent="0.25">
      <c r="A8" s="31" t="s">
        <v>2</v>
      </c>
      <c r="B8" s="53">
        <v>2</v>
      </c>
      <c r="C8" s="53">
        <v>9957280</v>
      </c>
    </row>
    <row r="9" spans="1:3" x14ac:dyDescent="0.25">
      <c r="A9" s="31" t="s">
        <v>34</v>
      </c>
      <c r="B9" s="53">
        <v>25</v>
      </c>
      <c r="C9" s="53">
        <v>87440491</v>
      </c>
    </row>
    <row r="10" spans="1:3" x14ac:dyDescent="0.25">
      <c r="A10" s="29" t="s">
        <v>11</v>
      </c>
      <c r="B10" s="13">
        <v>0</v>
      </c>
      <c r="C10" s="13">
        <v>0</v>
      </c>
    </row>
    <row r="11" spans="1:3" x14ac:dyDescent="0.25">
      <c r="A11" s="31" t="s">
        <v>3</v>
      </c>
      <c r="B11" s="53">
        <v>0</v>
      </c>
      <c r="C11" s="53">
        <v>0</v>
      </c>
    </row>
    <row r="12" spans="1:3" x14ac:dyDescent="0.25">
      <c r="A12" s="31" t="s">
        <v>4</v>
      </c>
      <c r="B12" s="53">
        <v>4</v>
      </c>
      <c r="C12" s="53">
        <v>7279572</v>
      </c>
    </row>
    <row r="13" spans="1:3" x14ac:dyDescent="0.25">
      <c r="A13" s="29" t="s">
        <v>12</v>
      </c>
      <c r="B13" s="13">
        <v>77</v>
      </c>
      <c r="C13" s="13">
        <v>1318434979.6799998</v>
      </c>
    </row>
    <row r="14" spans="1:3" x14ac:dyDescent="0.25">
      <c r="A14" s="31" t="s">
        <v>32</v>
      </c>
      <c r="B14" s="53">
        <v>17</v>
      </c>
      <c r="C14" s="53">
        <v>45399315.689999998</v>
      </c>
    </row>
    <row r="15" spans="1:3" x14ac:dyDescent="0.25">
      <c r="A15" s="31" t="s">
        <v>29</v>
      </c>
      <c r="B15" s="53">
        <v>3</v>
      </c>
      <c r="C15" s="53">
        <v>6377522</v>
      </c>
    </row>
    <row r="16" spans="1:3" x14ac:dyDescent="0.25">
      <c r="A16" s="29" t="s">
        <v>13</v>
      </c>
      <c r="B16" s="13">
        <v>20</v>
      </c>
      <c r="C16" s="13">
        <v>221026218</v>
      </c>
    </row>
    <row r="17" spans="1:3" x14ac:dyDescent="0.25">
      <c r="A17" s="29" t="s">
        <v>14</v>
      </c>
      <c r="B17" s="13">
        <v>7</v>
      </c>
      <c r="C17" s="13">
        <v>109398420</v>
      </c>
    </row>
    <row r="18" spans="1:3" x14ac:dyDescent="0.25">
      <c r="A18" s="31" t="s">
        <v>5</v>
      </c>
      <c r="B18" s="53">
        <v>4</v>
      </c>
      <c r="C18" s="53">
        <v>19388487.289999999</v>
      </c>
    </row>
    <row r="19" spans="1:3" x14ac:dyDescent="0.25">
      <c r="A19" s="31" t="s">
        <v>35</v>
      </c>
      <c r="B19" s="53">
        <v>0</v>
      </c>
      <c r="C19" s="53">
        <v>0</v>
      </c>
    </row>
    <row r="20" spans="1:3" x14ac:dyDescent="0.25">
      <c r="A20" s="31" t="s">
        <v>27</v>
      </c>
      <c r="B20" s="53">
        <v>56</v>
      </c>
      <c r="C20" s="53">
        <v>165034915.83999991</v>
      </c>
    </row>
    <row r="21" spans="1:3" x14ac:dyDescent="0.25">
      <c r="A21" s="29" t="s">
        <v>15</v>
      </c>
      <c r="B21" s="13">
        <v>25</v>
      </c>
      <c r="C21" s="13">
        <v>229475269.80999997</v>
      </c>
    </row>
    <row r="22" spans="1:3" x14ac:dyDescent="0.25">
      <c r="A22" s="29" t="s">
        <v>16</v>
      </c>
      <c r="B22" s="13">
        <v>1</v>
      </c>
      <c r="C22" s="13">
        <v>4348673</v>
      </c>
    </row>
    <row r="23" spans="1:3" x14ac:dyDescent="0.25">
      <c r="A23" s="31" t="s">
        <v>6</v>
      </c>
      <c r="B23" s="53">
        <v>63</v>
      </c>
      <c r="C23" s="53">
        <v>198753765.79999998</v>
      </c>
    </row>
    <row r="24" spans="1:3" x14ac:dyDescent="0.25">
      <c r="A24" s="31" t="s">
        <v>28</v>
      </c>
      <c r="B24" s="53">
        <v>0</v>
      </c>
      <c r="C24" s="53">
        <v>0</v>
      </c>
    </row>
    <row r="25" spans="1:3" x14ac:dyDescent="0.25">
      <c r="A25" s="29" t="s">
        <v>17</v>
      </c>
      <c r="B25" s="13">
        <v>26</v>
      </c>
      <c r="C25" s="13">
        <v>359883454.96000004</v>
      </c>
    </row>
    <row r="26" spans="1:3" x14ac:dyDescent="0.25">
      <c r="A26" s="31" t="s">
        <v>7</v>
      </c>
      <c r="B26" s="53">
        <v>83</v>
      </c>
      <c r="C26" s="53">
        <v>213289165.18999997</v>
      </c>
    </row>
    <row r="27" spans="1:3" x14ac:dyDescent="0.25">
      <c r="A27" s="31" t="s">
        <v>8</v>
      </c>
      <c r="B27" s="53">
        <v>0</v>
      </c>
      <c r="C27" s="53">
        <v>0</v>
      </c>
    </row>
    <row r="28" spans="1:3" x14ac:dyDescent="0.25">
      <c r="A28" s="73" t="s">
        <v>40</v>
      </c>
      <c r="B28" s="53">
        <v>1</v>
      </c>
      <c r="C28" s="53">
        <v>3149878.05</v>
      </c>
    </row>
    <row r="29" spans="1:3" x14ac:dyDescent="0.25">
      <c r="A29" s="38" t="s">
        <v>37</v>
      </c>
      <c r="B29" s="13">
        <v>1</v>
      </c>
      <c r="C29" s="13">
        <v>5390000</v>
      </c>
    </row>
    <row r="30" spans="1:3" x14ac:dyDescent="0.25">
      <c r="A30" s="29" t="s">
        <v>19</v>
      </c>
      <c r="B30" s="13">
        <v>0</v>
      </c>
      <c r="C30" s="13">
        <v>0</v>
      </c>
    </row>
    <row r="31" spans="1:3" ht="15.75" x14ac:dyDescent="0.25">
      <c r="A31" s="15" t="s">
        <v>20</v>
      </c>
      <c r="B31" s="48">
        <f t="shared" ref="B31:C31" si="0">SUM(B4:B30)</f>
        <v>712</v>
      </c>
      <c r="C31" s="48">
        <f t="shared" si="0"/>
        <v>4282576856</v>
      </c>
    </row>
    <row r="32" spans="1:3" ht="15.75" x14ac:dyDescent="0.25">
      <c r="A32" s="17" t="s">
        <v>21</v>
      </c>
    </row>
    <row r="33" spans="1:3" ht="15.75" x14ac:dyDescent="0.25">
      <c r="A33" s="44" t="s">
        <v>22</v>
      </c>
      <c r="B33" s="59">
        <f>B5+B6+B10+B13+B16+B17+B21+B22+B25++B29+B30</f>
        <v>249</v>
      </c>
      <c r="C33" s="59">
        <f t="shared" ref="C33" si="1">C5+C6+C10+C13+C16+C17+C21+C22+C25++C29+C30</f>
        <v>3020083195.7499995</v>
      </c>
    </row>
    <row r="34" spans="1:3" ht="15.75" x14ac:dyDescent="0.25">
      <c r="A34" s="21"/>
    </row>
    <row r="35" spans="1:3" ht="15.75" x14ac:dyDescent="0.25">
      <c r="A35" s="47" t="s">
        <v>23</v>
      </c>
      <c r="B35" s="72">
        <f>B27+B26+B24+B23+B20+B19+B18+B15+B14+B12+B11+B9+B8+B7+B4+B28</f>
        <v>463</v>
      </c>
      <c r="C35" s="62">
        <f>C27+C26+C24+C23+C20+C19+C18+C15+C14+C12+C11+C9+C8+C7+C4+C28</f>
        <v>1262493660.25</v>
      </c>
    </row>
  </sheetData>
  <mergeCells count="1">
    <mergeCell ref="B2:C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RowHeight="15" x14ac:dyDescent="0.25"/>
  <cols>
    <col min="1" max="1" width="44.42578125" bestFit="1" customWidth="1"/>
    <col min="2" max="2" width="7.85546875" bestFit="1" customWidth="1"/>
    <col min="3" max="3" width="24.28515625" bestFit="1" customWidth="1"/>
  </cols>
  <sheetData>
    <row r="1" spans="1:3" ht="36.75" customHeight="1" x14ac:dyDescent="0.25">
      <c r="A1" s="10" t="s">
        <v>38</v>
      </c>
      <c r="B1" s="11"/>
      <c r="C1" s="11"/>
    </row>
    <row r="2" spans="1:3" ht="15.75" x14ac:dyDescent="0.25">
      <c r="A2" s="27"/>
      <c r="B2" s="28"/>
      <c r="C2" s="28"/>
    </row>
    <row r="3" spans="1:3" ht="15.75" x14ac:dyDescent="0.25">
      <c r="A3" s="5" t="s">
        <v>25</v>
      </c>
      <c r="B3" s="6" t="s">
        <v>24</v>
      </c>
      <c r="C3" s="6" t="s">
        <v>0</v>
      </c>
    </row>
    <row r="4" spans="1:3" x14ac:dyDescent="0.25">
      <c r="A4" s="31" t="s">
        <v>30</v>
      </c>
      <c r="B4" s="53">
        <v>4</v>
      </c>
      <c r="C4" s="53">
        <v>11019398</v>
      </c>
    </row>
    <row r="5" spans="1:3" x14ac:dyDescent="0.25">
      <c r="A5" s="29" t="s">
        <v>9</v>
      </c>
      <c r="B5" s="13">
        <v>60</v>
      </c>
      <c r="C5" s="13">
        <v>423093152</v>
      </c>
    </row>
    <row r="6" spans="1:3" x14ac:dyDescent="0.25">
      <c r="A6" s="29" t="s">
        <v>10</v>
      </c>
      <c r="B6" s="13">
        <v>58</v>
      </c>
      <c r="C6" s="13">
        <v>541568700</v>
      </c>
    </row>
    <row r="7" spans="1:3" x14ac:dyDescent="0.25">
      <c r="A7" s="31" t="s">
        <v>1</v>
      </c>
      <c r="B7" s="53">
        <v>185</v>
      </c>
      <c r="C7" s="53">
        <v>573869029</v>
      </c>
    </row>
    <row r="8" spans="1:3" x14ac:dyDescent="0.25">
      <c r="A8" s="31" t="s">
        <v>2</v>
      </c>
      <c r="B8" s="53">
        <v>0</v>
      </c>
      <c r="C8" s="53">
        <v>0</v>
      </c>
    </row>
    <row r="9" spans="1:3" x14ac:dyDescent="0.25">
      <c r="A9" s="31" t="s">
        <v>34</v>
      </c>
      <c r="B9" s="53">
        <v>11</v>
      </c>
      <c r="C9" s="53">
        <v>19374796</v>
      </c>
    </row>
    <row r="10" spans="1:3" x14ac:dyDescent="0.25">
      <c r="A10" s="29" t="s">
        <v>11</v>
      </c>
      <c r="B10" s="13">
        <v>0</v>
      </c>
      <c r="C10" s="13">
        <v>0</v>
      </c>
    </row>
    <row r="11" spans="1:3" x14ac:dyDescent="0.25">
      <c r="A11" s="31" t="s">
        <v>3</v>
      </c>
      <c r="B11" s="53">
        <v>11</v>
      </c>
      <c r="C11" s="53">
        <v>60605101</v>
      </c>
    </row>
    <row r="12" spans="1:3" x14ac:dyDescent="0.25">
      <c r="A12" s="31" t="s">
        <v>4</v>
      </c>
      <c r="B12" s="53">
        <v>0</v>
      </c>
      <c r="C12" s="53">
        <v>0</v>
      </c>
    </row>
    <row r="13" spans="1:3" x14ac:dyDescent="0.25">
      <c r="A13" s="29" t="s">
        <v>12</v>
      </c>
      <c r="B13" s="13">
        <v>60</v>
      </c>
      <c r="C13" s="13">
        <v>760494401</v>
      </c>
    </row>
    <row r="14" spans="1:3" x14ac:dyDescent="0.25">
      <c r="A14" s="31" t="s">
        <v>32</v>
      </c>
      <c r="B14" s="53">
        <v>0</v>
      </c>
      <c r="C14" s="53">
        <v>0</v>
      </c>
    </row>
    <row r="15" spans="1:3" x14ac:dyDescent="0.25">
      <c r="A15" s="31" t="s">
        <v>29</v>
      </c>
      <c r="B15" s="53">
        <v>2</v>
      </c>
      <c r="C15" s="53">
        <v>3141883</v>
      </c>
    </row>
    <row r="16" spans="1:3" x14ac:dyDescent="0.25">
      <c r="A16" s="29" t="s">
        <v>13</v>
      </c>
      <c r="B16" s="13">
        <v>19</v>
      </c>
      <c r="C16" s="13">
        <v>188322160</v>
      </c>
    </row>
    <row r="17" spans="1:3" x14ac:dyDescent="0.25">
      <c r="A17" s="29" t="s">
        <v>14</v>
      </c>
      <c r="B17" s="13">
        <v>9</v>
      </c>
      <c r="C17" s="13">
        <v>47826774</v>
      </c>
    </row>
    <row r="18" spans="1:3" x14ac:dyDescent="0.25">
      <c r="A18" s="31" t="s">
        <v>5</v>
      </c>
      <c r="B18" s="53">
        <v>1</v>
      </c>
      <c r="C18" s="53">
        <v>1331000</v>
      </c>
    </row>
    <row r="19" spans="1:3" x14ac:dyDescent="0.25">
      <c r="A19" s="31" t="s">
        <v>35</v>
      </c>
      <c r="B19" s="53">
        <v>1</v>
      </c>
      <c r="C19" s="53">
        <v>4702034</v>
      </c>
    </row>
    <row r="20" spans="1:3" x14ac:dyDescent="0.25">
      <c r="A20" s="31" t="s">
        <v>27</v>
      </c>
      <c r="B20" s="53">
        <v>35</v>
      </c>
      <c r="C20" s="53">
        <v>78840474</v>
      </c>
    </row>
    <row r="21" spans="1:3" x14ac:dyDescent="0.25">
      <c r="A21" s="29" t="s">
        <v>15</v>
      </c>
      <c r="B21" s="13">
        <v>29</v>
      </c>
      <c r="C21" s="13">
        <v>476599582</v>
      </c>
    </row>
    <row r="22" spans="1:3" x14ac:dyDescent="0.25">
      <c r="A22" s="29" t="s">
        <v>16</v>
      </c>
      <c r="B22" s="13">
        <v>2</v>
      </c>
      <c r="C22" s="13">
        <v>133000000</v>
      </c>
    </row>
    <row r="23" spans="1:3" x14ac:dyDescent="0.25">
      <c r="A23" s="31" t="s">
        <v>6</v>
      </c>
      <c r="B23" s="53">
        <v>49</v>
      </c>
      <c r="C23" s="53">
        <v>147304716</v>
      </c>
    </row>
    <row r="24" spans="1:3" x14ac:dyDescent="0.25">
      <c r="A24" s="31" t="s">
        <v>28</v>
      </c>
      <c r="B24" s="53">
        <v>0</v>
      </c>
      <c r="C24" s="53">
        <v>0</v>
      </c>
    </row>
    <row r="25" spans="1:3" x14ac:dyDescent="0.25">
      <c r="A25" s="29" t="s">
        <v>17</v>
      </c>
      <c r="B25" s="13">
        <v>40</v>
      </c>
      <c r="C25" s="13">
        <v>447250370</v>
      </c>
    </row>
    <row r="26" spans="1:3" x14ac:dyDescent="0.25">
      <c r="A26" s="31" t="s">
        <v>7</v>
      </c>
      <c r="B26" s="53">
        <v>62</v>
      </c>
      <c r="C26" s="53">
        <v>207556597</v>
      </c>
    </row>
    <row r="27" spans="1:3" x14ac:dyDescent="0.25">
      <c r="A27" s="31" t="s">
        <v>8</v>
      </c>
      <c r="B27" s="53">
        <v>2</v>
      </c>
      <c r="C27" s="53">
        <v>21365500</v>
      </c>
    </row>
    <row r="28" spans="1:3" x14ac:dyDescent="0.25">
      <c r="A28" s="38" t="s">
        <v>37</v>
      </c>
      <c r="B28" s="13">
        <v>2</v>
      </c>
      <c r="C28" s="13">
        <v>5639500</v>
      </c>
    </row>
    <row r="29" spans="1:3" x14ac:dyDescent="0.25">
      <c r="A29" s="29" t="s">
        <v>19</v>
      </c>
      <c r="B29" s="13">
        <v>0</v>
      </c>
      <c r="C29" s="13">
        <v>0</v>
      </c>
    </row>
    <row r="30" spans="1:3" ht="15.75" x14ac:dyDescent="0.25">
      <c r="A30" s="15" t="s">
        <v>20</v>
      </c>
      <c r="B30" s="48">
        <f>SUM(B4:B29)</f>
        <v>642</v>
      </c>
      <c r="C30" s="48">
        <f>SUM(C4:C29)</f>
        <v>4152905167</v>
      </c>
    </row>
    <row r="31" spans="1:3" ht="15.75" x14ac:dyDescent="0.25">
      <c r="A31" s="17" t="s">
        <v>21</v>
      </c>
    </row>
    <row r="32" spans="1:3" ht="15.75" x14ac:dyDescent="0.25">
      <c r="A32" s="44" t="s">
        <v>22</v>
      </c>
      <c r="B32" s="59">
        <f>B5+B6+B10+B13+B16+B17+B21+B22+B25++B28+B29</f>
        <v>279</v>
      </c>
      <c r="C32" s="59">
        <f t="shared" ref="C32" si="0">C5+C6+C10+C13+C16+C17+C21+C22+C25++C28+C29</f>
        <v>3023794639</v>
      </c>
    </row>
    <row r="33" spans="1:3" ht="15.75" x14ac:dyDescent="0.25">
      <c r="A33" s="21"/>
    </row>
    <row r="34" spans="1:3" ht="15.75" x14ac:dyDescent="0.25">
      <c r="A34" s="47" t="s">
        <v>23</v>
      </c>
      <c r="B34" s="72">
        <f>B27+B26+B24+B23+B20+B19+B18+B15+B14+B12+B11+B9+B8+B7</f>
        <v>359</v>
      </c>
      <c r="C34" s="62">
        <f t="shared" ref="C34" si="1">C27+C26+C24+C23+C20+C19+C18+C15+C14+C12+C11+C9+C8+C7</f>
        <v>1118091130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RowHeight="15" x14ac:dyDescent="0.25"/>
  <cols>
    <col min="1" max="1" width="44.42578125" bestFit="1" customWidth="1"/>
    <col min="2" max="2" width="7.85546875" bestFit="1" customWidth="1"/>
    <col min="3" max="3" width="24.28515625" bestFit="1" customWidth="1"/>
  </cols>
  <sheetData>
    <row r="1" spans="1:3" ht="37.5" customHeight="1" x14ac:dyDescent="0.25">
      <c r="A1" s="10" t="s">
        <v>36</v>
      </c>
      <c r="B1" s="11"/>
      <c r="C1" s="11"/>
    </row>
    <row r="2" spans="1:3" s="28" customFormat="1" ht="15.75" x14ac:dyDescent="0.25">
      <c r="A2" s="27"/>
    </row>
    <row r="3" spans="1:3" ht="21" customHeight="1" x14ac:dyDescent="0.25">
      <c r="A3" s="5" t="s">
        <v>25</v>
      </c>
      <c r="B3" s="6" t="s">
        <v>24</v>
      </c>
      <c r="C3" s="6" t="s">
        <v>0</v>
      </c>
    </row>
    <row r="4" spans="1:3" x14ac:dyDescent="0.25">
      <c r="A4" s="31" t="s">
        <v>30</v>
      </c>
      <c r="B4" s="53">
        <v>9</v>
      </c>
      <c r="C4" s="53">
        <v>24797453</v>
      </c>
    </row>
    <row r="5" spans="1:3" x14ac:dyDescent="0.25">
      <c r="A5" s="29" t="s">
        <v>9</v>
      </c>
      <c r="B5" s="13">
        <v>29</v>
      </c>
      <c r="C5" s="13">
        <v>208102872</v>
      </c>
    </row>
    <row r="6" spans="1:3" x14ac:dyDescent="0.25">
      <c r="A6" s="29" t="s">
        <v>10</v>
      </c>
      <c r="B6" s="13">
        <v>29</v>
      </c>
      <c r="C6" s="13">
        <v>277961428</v>
      </c>
    </row>
    <row r="7" spans="1:3" x14ac:dyDescent="0.25">
      <c r="A7" s="31" t="s">
        <v>1</v>
      </c>
      <c r="B7" s="53">
        <v>108</v>
      </c>
      <c r="C7" s="53">
        <v>277505427</v>
      </c>
    </row>
    <row r="8" spans="1:3" x14ac:dyDescent="0.25">
      <c r="A8" s="31" t="s">
        <v>2</v>
      </c>
      <c r="B8" s="53">
        <v>1</v>
      </c>
      <c r="C8" s="53">
        <v>2319182</v>
      </c>
    </row>
    <row r="9" spans="1:3" x14ac:dyDescent="0.25">
      <c r="A9" s="31" t="s">
        <v>34</v>
      </c>
      <c r="B9" s="53">
        <v>2</v>
      </c>
      <c r="C9" s="53">
        <v>4615888</v>
      </c>
    </row>
    <row r="10" spans="1:3" x14ac:dyDescent="0.25">
      <c r="A10" s="29" t="s">
        <v>11</v>
      </c>
      <c r="B10" s="13">
        <v>3</v>
      </c>
      <c r="C10" s="13">
        <v>30333800</v>
      </c>
    </row>
    <row r="11" spans="1:3" x14ac:dyDescent="0.25">
      <c r="A11" s="31" t="s">
        <v>3</v>
      </c>
      <c r="B11" s="53">
        <v>4</v>
      </c>
      <c r="C11" s="53">
        <v>10784607</v>
      </c>
    </row>
    <row r="12" spans="1:3" x14ac:dyDescent="0.25">
      <c r="A12" s="31" t="s">
        <v>4</v>
      </c>
      <c r="B12" s="53">
        <v>0</v>
      </c>
      <c r="C12" s="53">
        <v>0</v>
      </c>
    </row>
    <row r="13" spans="1:3" x14ac:dyDescent="0.25">
      <c r="A13" s="29" t="s">
        <v>12</v>
      </c>
      <c r="B13" s="13">
        <v>34</v>
      </c>
      <c r="C13" s="13">
        <v>248974652</v>
      </c>
    </row>
    <row r="14" spans="1:3" x14ac:dyDescent="0.25">
      <c r="A14" s="31" t="s">
        <v>32</v>
      </c>
      <c r="B14" s="53">
        <v>2</v>
      </c>
      <c r="C14" s="53">
        <v>19682000</v>
      </c>
    </row>
    <row r="15" spans="1:3" x14ac:dyDescent="0.25">
      <c r="A15" s="31" t="s">
        <v>29</v>
      </c>
      <c r="B15" s="53">
        <v>2</v>
      </c>
      <c r="C15" s="53">
        <v>2879654</v>
      </c>
    </row>
    <row r="16" spans="1:3" x14ac:dyDescent="0.25">
      <c r="A16" s="29" t="s">
        <v>13</v>
      </c>
      <c r="B16" s="13">
        <v>10</v>
      </c>
      <c r="C16" s="13">
        <v>48889425</v>
      </c>
    </row>
    <row r="17" spans="1:3" x14ac:dyDescent="0.25">
      <c r="A17" s="29" t="s">
        <v>14</v>
      </c>
      <c r="B17" s="13">
        <v>3</v>
      </c>
      <c r="C17" s="13">
        <v>81258096</v>
      </c>
    </row>
    <row r="18" spans="1:3" x14ac:dyDescent="0.25">
      <c r="A18" s="31" t="s">
        <v>5</v>
      </c>
      <c r="B18" s="53">
        <v>9</v>
      </c>
      <c r="C18" s="53">
        <v>10856499</v>
      </c>
    </row>
    <row r="19" spans="1:3" x14ac:dyDescent="0.25">
      <c r="A19" s="31" t="s">
        <v>35</v>
      </c>
      <c r="B19" s="53">
        <v>1</v>
      </c>
      <c r="C19" s="53">
        <v>4249348</v>
      </c>
    </row>
    <row r="20" spans="1:3" x14ac:dyDescent="0.25">
      <c r="A20" s="31" t="s">
        <v>27</v>
      </c>
      <c r="B20" s="53">
        <v>24</v>
      </c>
      <c r="C20" s="53">
        <v>50163851</v>
      </c>
    </row>
    <row r="21" spans="1:3" x14ac:dyDescent="0.25">
      <c r="A21" s="29" t="s">
        <v>15</v>
      </c>
      <c r="B21" s="13">
        <v>12</v>
      </c>
      <c r="C21" s="13">
        <v>103731924</v>
      </c>
    </row>
    <row r="22" spans="1:3" x14ac:dyDescent="0.25">
      <c r="A22" s="29" t="s">
        <v>16</v>
      </c>
      <c r="B22" s="13">
        <v>6</v>
      </c>
      <c r="C22" s="13">
        <v>72924150</v>
      </c>
    </row>
    <row r="23" spans="1:3" x14ac:dyDescent="0.25">
      <c r="A23" s="31" t="s">
        <v>6</v>
      </c>
      <c r="B23" s="53">
        <v>37</v>
      </c>
      <c r="C23" s="53">
        <v>116296014</v>
      </c>
    </row>
    <row r="24" spans="1:3" x14ac:dyDescent="0.25">
      <c r="A24" s="31" t="s">
        <v>28</v>
      </c>
      <c r="B24" s="53">
        <v>0</v>
      </c>
      <c r="C24" s="53">
        <v>0</v>
      </c>
    </row>
    <row r="25" spans="1:3" x14ac:dyDescent="0.25">
      <c r="A25" s="29" t="s">
        <v>17</v>
      </c>
      <c r="B25" s="13">
        <v>21</v>
      </c>
      <c r="C25" s="13">
        <v>201995725</v>
      </c>
    </row>
    <row r="26" spans="1:3" x14ac:dyDescent="0.25">
      <c r="A26" s="31" t="s">
        <v>7</v>
      </c>
      <c r="B26" s="53">
        <v>24</v>
      </c>
      <c r="C26" s="53">
        <v>80276814</v>
      </c>
    </row>
    <row r="27" spans="1:3" x14ac:dyDescent="0.25">
      <c r="A27" s="31" t="s">
        <v>8</v>
      </c>
      <c r="B27" s="53">
        <v>5</v>
      </c>
      <c r="C27" s="53">
        <v>25035975</v>
      </c>
    </row>
    <row r="28" spans="1:3" x14ac:dyDescent="0.25">
      <c r="A28" s="38" t="s">
        <v>18</v>
      </c>
      <c r="B28" s="13">
        <v>0</v>
      </c>
      <c r="C28" s="13">
        <v>0</v>
      </c>
    </row>
    <row r="29" spans="1:3" x14ac:dyDescent="0.25">
      <c r="A29" s="29" t="s">
        <v>19</v>
      </c>
      <c r="B29" s="13">
        <v>4</v>
      </c>
      <c r="C29" s="13">
        <v>11550830</v>
      </c>
    </row>
    <row r="30" spans="1:3" ht="15.75" x14ac:dyDescent="0.25">
      <c r="A30" s="15" t="s">
        <v>20</v>
      </c>
      <c r="B30" s="48">
        <f t="shared" ref="B30:C30" si="0">SUM(B4:B29)</f>
        <v>379</v>
      </c>
      <c r="C30" s="48">
        <f t="shared" si="0"/>
        <v>1915185614</v>
      </c>
    </row>
    <row r="31" spans="1:3" ht="15.75" x14ac:dyDescent="0.25">
      <c r="A31" s="17" t="s">
        <v>21</v>
      </c>
    </row>
    <row r="32" spans="1:3" ht="15.75" x14ac:dyDescent="0.25">
      <c r="A32" s="44" t="s">
        <v>22</v>
      </c>
      <c r="B32" s="59">
        <f t="shared" ref="B32" si="1">B5+B6+B10+B13+B16+B17+B21+B22+B25++B28+B29</f>
        <v>151</v>
      </c>
      <c r="C32" s="59">
        <f>C5+C6+C10+C13+C16+C17+C21+C22+C25++C28+C29</f>
        <v>1285722902</v>
      </c>
    </row>
    <row r="33" spans="1:3" ht="15.75" x14ac:dyDescent="0.25">
      <c r="A33" s="71"/>
    </row>
    <row r="34" spans="1:3" ht="15.75" x14ac:dyDescent="0.25">
      <c r="A34" s="47" t="s">
        <v>23</v>
      </c>
      <c r="B34" s="47">
        <f t="shared" ref="B34:C34" si="2">B27+B26+B24+B23+B20+B19+B18+B15+B14+B12+B11+B9+B8+B7</f>
        <v>219</v>
      </c>
      <c r="C34" s="60">
        <f t="shared" si="2"/>
        <v>604665259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5" x14ac:dyDescent="0.25"/>
  <cols>
    <col min="1" max="1" width="44.42578125" bestFit="1" customWidth="1"/>
    <col min="2" max="2" width="6.42578125" bestFit="1" customWidth="1"/>
    <col min="3" max="3" width="28.140625" bestFit="1" customWidth="1"/>
  </cols>
  <sheetData>
    <row r="1" spans="1:3" ht="37.5" customHeight="1" x14ac:dyDescent="0.25">
      <c r="A1" s="10" t="s">
        <v>31</v>
      </c>
      <c r="B1" s="11"/>
      <c r="C1" s="11"/>
    </row>
    <row r="2" spans="1:3" ht="18.75" x14ac:dyDescent="0.3">
      <c r="A2" s="25"/>
      <c r="B2" s="26"/>
      <c r="C2" s="26"/>
    </row>
    <row r="3" spans="1:3" ht="21" customHeight="1" x14ac:dyDescent="0.25">
      <c r="A3" s="5" t="s">
        <v>25</v>
      </c>
      <c r="B3" s="5" t="s">
        <v>24</v>
      </c>
      <c r="C3" s="6" t="s">
        <v>0</v>
      </c>
    </row>
    <row r="4" spans="1:3" x14ac:dyDescent="0.25">
      <c r="A4" s="31" t="s">
        <v>30</v>
      </c>
      <c r="B4" s="31">
        <v>3</v>
      </c>
      <c r="C4" s="32">
        <v>8991954</v>
      </c>
    </row>
    <row r="5" spans="1:3" x14ac:dyDescent="0.25">
      <c r="A5" s="29" t="s">
        <v>9</v>
      </c>
      <c r="B5" s="29">
        <v>79</v>
      </c>
      <c r="C5" s="30">
        <v>566228499.60000002</v>
      </c>
    </row>
    <row r="6" spans="1:3" x14ac:dyDescent="0.25">
      <c r="A6" s="29" t="s">
        <v>10</v>
      </c>
      <c r="B6" s="29">
        <v>48</v>
      </c>
      <c r="C6" s="30">
        <v>351764138.93000007</v>
      </c>
    </row>
    <row r="7" spans="1:3" x14ac:dyDescent="0.25">
      <c r="A7" s="31" t="s">
        <v>1</v>
      </c>
      <c r="B7" s="31">
        <v>144</v>
      </c>
      <c r="C7" s="32">
        <v>350218920.75</v>
      </c>
    </row>
    <row r="8" spans="1:3" x14ac:dyDescent="0.25">
      <c r="A8" s="31" t="s">
        <v>2</v>
      </c>
      <c r="B8" s="31">
        <v>2</v>
      </c>
      <c r="C8" s="32">
        <v>5026116.16</v>
      </c>
    </row>
    <row r="9" spans="1:3" x14ac:dyDescent="0.25">
      <c r="A9" s="29" t="s">
        <v>11</v>
      </c>
      <c r="B9" s="29">
        <v>1</v>
      </c>
      <c r="C9" s="30">
        <v>4500000</v>
      </c>
    </row>
    <row r="10" spans="1:3" x14ac:dyDescent="0.25">
      <c r="A10" s="31" t="s">
        <v>3</v>
      </c>
      <c r="B10" s="31">
        <v>3</v>
      </c>
      <c r="C10" s="32">
        <v>17786029.740000002</v>
      </c>
    </row>
    <row r="11" spans="1:3" x14ac:dyDescent="0.25">
      <c r="A11" s="29" t="s">
        <v>12</v>
      </c>
      <c r="B11" s="29">
        <v>63</v>
      </c>
      <c r="C11" s="30">
        <v>600448225.21999991</v>
      </c>
    </row>
    <row r="12" spans="1:3" x14ac:dyDescent="0.25">
      <c r="A12" s="31" t="s">
        <v>29</v>
      </c>
      <c r="B12" s="31">
        <v>11</v>
      </c>
      <c r="C12" s="32">
        <v>24839252.719999999</v>
      </c>
    </row>
    <row r="13" spans="1:3" x14ac:dyDescent="0.25">
      <c r="A13" s="29" t="s">
        <v>13</v>
      </c>
      <c r="B13" s="29">
        <v>13</v>
      </c>
      <c r="C13" s="30">
        <v>98470378.980000004</v>
      </c>
    </row>
    <row r="14" spans="1:3" x14ac:dyDescent="0.25">
      <c r="A14" s="29" t="s">
        <v>14</v>
      </c>
      <c r="B14" s="29">
        <v>4</v>
      </c>
      <c r="C14" s="30">
        <v>14867683</v>
      </c>
    </row>
    <row r="15" spans="1:3" x14ac:dyDescent="0.25">
      <c r="A15" s="31" t="s">
        <v>5</v>
      </c>
      <c r="B15" s="31">
        <v>32</v>
      </c>
      <c r="C15" s="32">
        <v>62124273</v>
      </c>
    </row>
    <row r="16" spans="1:3" x14ac:dyDescent="0.25">
      <c r="A16" s="31" t="s">
        <v>27</v>
      </c>
      <c r="B16" s="31">
        <v>13</v>
      </c>
      <c r="C16" s="32">
        <v>52689412.890000001</v>
      </c>
    </row>
    <row r="17" spans="1:3" x14ac:dyDescent="0.25">
      <c r="A17" s="29" t="s">
        <v>15</v>
      </c>
      <c r="B17" s="29">
        <v>13</v>
      </c>
      <c r="C17" s="30">
        <v>77774637.5</v>
      </c>
    </row>
    <row r="18" spans="1:3" x14ac:dyDescent="0.25">
      <c r="A18" s="29" t="s">
        <v>16</v>
      </c>
      <c r="B18" s="29">
        <v>13</v>
      </c>
      <c r="C18" s="30">
        <v>89771175</v>
      </c>
    </row>
    <row r="19" spans="1:3" x14ac:dyDescent="0.25">
      <c r="A19" s="31" t="s">
        <v>6</v>
      </c>
      <c r="B19" s="31">
        <v>21</v>
      </c>
      <c r="C19" s="32">
        <v>63627913.039999999</v>
      </c>
    </row>
    <row r="20" spans="1:3" x14ac:dyDescent="0.25">
      <c r="A20" s="31" t="s">
        <v>28</v>
      </c>
      <c r="B20" s="31">
        <v>2</v>
      </c>
      <c r="C20" s="32">
        <v>25169400</v>
      </c>
    </row>
    <row r="21" spans="1:3" x14ac:dyDescent="0.25">
      <c r="A21" s="29" t="s">
        <v>17</v>
      </c>
      <c r="B21" s="29">
        <v>29</v>
      </c>
      <c r="C21" s="30">
        <v>195124715.34</v>
      </c>
    </row>
    <row r="22" spans="1:3" x14ac:dyDescent="0.25">
      <c r="A22" s="31" t="s">
        <v>7</v>
      </c>
      <c r="B22" s="31">
        <v>29</v>
      </c>
      <c r="C22" s="32">
        <v>98802143.909999996</v>
      </c>
    </row>
    <row r="23" spans="1:3" x14ac:dyDescent="0.25">
      <c r="A23" s="31" t="s">
        <v>8</v>
      </c>
      <c r="B23" s="31">
        <v>6</v>
      </c>
      <c r="C23" s="32">
        <v>11871130</v>
      </c>
    </row>
    <row r="24" spans="1:3" x14ac:dyDescent="0.25">
      <c r="A24" s="29" t="s">
        <v>19</v>
      </c>
      <c r="B24" s="29">
        <v>7</v>
      </c>
      <c r="C24" s="30">
        <v>38184181</v>
      </c>
    </row>
    <row r="25" spans="1:3" ht="15.75" x14ac:dyDescent="0.25">
      <c r="A25" s="15" t="s">
        <v>20</v>
      </c>
      <c r="B25" s="33">
        <f>SUM(B4:B24)</f>
        <v>536</v>
      </c>
      <c r="C25" s="34">
        <f>SUM(C4:C24)</f>
        <v>2758280180.7800002</v>
      </c>
    </row>
    <row r="26" spans="1:3" ht="15.75" x14ac:dyDescent="0.25">
      <c r="A26" s="17" t="s">
        <v>21</v>
      </c>
    </row>
    <row r="27" spans="1:3" ht="15.75" x14ac:dyDescent="0.25">
      <c r="A27" s="44" t="s">
        <v>22</v>
      </c>
      <c r="B27" s="19">
        <f>B5+B6+B9+B11+B13+B14+B17+B18+B21+B24</f>
        <v>270</v>
      </c>
      <c r="C27" s="36">
        <f>C5+C6+C9+C11+C13+C14+C17+C18+C21+C24</f>
        <v>2037133634.5699999</v>
      </c>
    </row>
    <row r="28" spans="1:3" ht="15.75" x14ac:dyDescent="0.25">
      <c r="A28" s="71"/>
      <c r="C28" s="37"/>
    </row>
    <row r="29" spans="1:3" ht="15.75" x14ac:dyDescent="0.25">
      <c r="A29" s="47" t="s">
        <v>23</v>
      </c>
      <c r="B29" s="23">
        <f>B4+B7+B8+B10+B12+B15+B16+B19+B20+B22+B23</f>
        <v>266</v>
      </c>
      <c r="C29" s="35">
        <f>C4+C7+C8+C10+C12+C15+C16+C19+C20+C22+C23</f>
        <v>721146546.20999992</v>
      </c>
    </row>
  </sheetData>
  <sortState ref="A4:C24">
    <sortCondition ref="A4:A24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5" x14ac:dyDescent="0.25"/>
  <cols>
    <col min="1" max="1" width="52.42578125" customWidth="1"/>
    <col min="2" max="2" width="27.85546875" bestFit="1" customWidth="1"/>
    <col min="3" max="3" width="10.85546875" bestFit="1" customWidth="1"/>
    <col min="4" max="4" width="12.28515625" bestFit="1" customWidth="1"/>
  </cols>
  <sheetData>
    <row r="1" spans="1:3" ht="28.5" customHeight="1" x14ac:dyDescent="0.25">
      <c r="A1" s="10" t="s">
        <v>26</v>
      </c>
      <c r="B1" s="11"/>
    </row>
    <row r="3" spans="1:3" ht="24" customHeight="1" x14ac:dyDescent="0.25">
      <c r="A3" s="5" t="s">
        <v>25</v>
      </c>
      <c r="B3" s="6" t="s">
        <v>0</v>
      </c>
      <c r="C3" s="7" t="s">
        <v>24</v>
      </c>
    </row>
    <row r="4" spans="1:3" x14ac:dyDescent="0.25">
      <c r="A4" s="12" t="s">
        <v>9</v>
      </c>
      <c r="B4" s="13">
        <v>501036158.30000001</v>
      </c>
      <c r="C4" s="14">
        <v>64</v>
      </c>
    </row>
    <row r="5" spans="1:3" x14ac:dyDescent="0.25">
      <c r="A5" s="12" t="s">
        <v>10</v>
      </c>
      <c r="B5" s="13">
        <v>306669830</v>
      </c>
      <c r="C5" s="14">
        <v>35</v>
      </c>
    </row>
    <row r="6" spans="1:3" x14ac:dyDescent="0.25">
      <c r="A6" s="1" t="s">
        <v>1</v>
      </c>
      <c r="B6" s="8">
        <v>172936841.01999998</v>
      </c>
      <c r="C6" s="9">
        <v>57</v>
      </c>
    </row>
    <row r="7" spans="1:3" x14ac:dyDescent="0.25">
      <c r="A7" s="1" t="s">
        <v>2</v>
      </c>
      <c r="B7" s="8">
        <v>6367055.2199999997</v>
      </c>
      <c r="C7" s="9">
        <v>1</v>
      </c>
    </row>
    <row r="8" spans="1:3" x14ac:dyDescent="0.25">
      <c r="A8" s="12" t="s">
        <v>11</v>
      </c>
      <c r="B8" s="13">
        <v>6800000</v>
      </c>
      <c r="C8" s="14">
        <v>1</v>
      </c>
    </row>
    <row r="9" spans="1:3" x14ac:dyDescent="0.25">
      <c r="A9" s="1" t="s">
        <v>3</v>
      </c>
      <c r="B9" s="8">
        <v>24443511.699999999</v>
      </c>
      <c r="C9" s="9">
        <v>6</v>
      </c>
    </row>
    <row r="10" spans="1:3" x14ac:dyDescent="0.25">
      <c r="A10" s="1" t="s">
        <v>4</v>
      </c>
      <c r="B10" s="8">
        <v>6406234.7199999997</v>
      </c>
      <c r="C10" s="9">
        <v>1</v>
      </c>
    </row>
    <row r="11" spans="1:3" x14ac:dyDescent="0.25">
      <c r="A11" s="12" t="s">
        <v>12</v>
      </c>
      <c r="B11" s="13">
        <v>383802849</v>
      </c>
      <c r="C11" s="14">
        <v>39</v>
      </c>
    </row>
    <row r="12" spans="1:3" x14ac:dyDescent="0.25">
      <c r="A12" s="12" t="s">
        <v>13</v>
      </c>
      <c r="B12" s="13">
        <v>54188841</v>
      </c>
      <c r="C12" s="14">
        <v>13</v>
      </c>
    </row>
    <row r="13" spans="1:3" x14ac:dyDescent="0.25">
      <c r="A13" s="12" t="s">
        <v>14</v>
      </c>
      <c r="B13" s="13">
        <v>77473893</v>
      </c>
      <c r="C13" s="14">
        <v>8</v>
      </c>
    </row>
    <row r="14" spans="1:3" x14ac:dyDescent="0.25">
      <c r="A14" s="1" t="s">
        <v>5</v>
      </c>
      <c r="B14" s="8">
        <v>39494064.969999999</v>
      </c>
      <c r="C14" s="9">
        <v>15</v>
      </c>
    </row>
    <row r="15" spans="1:3" x14ac:dyDescent="0.25">
      <c r="A15" s="12" t="s">
        <v>15</v>
      </c>
      <c r="B15" s="13">
        <v>97761315</v>
      </c>
      <c r="C15" s="14">
        <v>11</v>
      </c>
    </row>
    <row r="16" spans="1:3" x14ac:dyDescent="0.25">
      <c r="A16" s="12" t="s">
        <v>16</v>
      </c>
      <c r="B16" s="13">
        <v>40023750</v>
      </c>
      <c r="C16" s="14">
        <v>10</v>
      </c>
    </row>
    <row r="17" spans="1:4" x14ac:dyDescent="0.25">
      <c r="A17" s="1" t="s">
        <v>6</v>
      </c>
      <c r="B17" s="8">
        <v>34768375.060000002</v>
      </c>
      <c r="C17" s="9">
        <v>10</v>
      </c>
    </row>
    <row r="18" spans="1:4" x14ac:dyDescent="0.25">
      <c r="A18" s="12" t="s">
        <v>17</v>
      </c>
      <c r="B18" s="13">
        <v>139556983.81999999</v>
      </c>
      <c r="C18" s="14">
        <v>15</v>
      </c>
    </row>
    <row r="19" spans="1:4" x14ac:dyDescent="0.25">
      <c r="A19" s="1" t="s">
        <v>7</v>
      </c>
      <c r="B19" s="8">
        <v>189484710.80000001</v>
      </c>
      <c r="C19" s="9">
        <v>32</v>
      </c>
    </row>
    <row r="20" spans="1:4" x14ac:dyDescent="0.25">
      <c r="A20" s="1" t="s">
        <v>8</v>
      </c>
      <c r="B20" s="8">
        <v>2299662</v>
      </c>
      <c r="C20" s="9">
        <v>3</v>
      </c>
    </row>
    <row r="21" spans="1:4" x14ac:dyDescent="0.25">
      <c r="A21" s="12" t="s">
        <v>18</v>
      </c>
      <c r="B21" s="13">
        <v>1910832</v>
      </c>
      <c r="C21" s="14">
        <v>1</v>
      </c>
    </row>
    <row r="22" spans="1:4" x14ac:dyDescent="0.25">
      <c r="A22" s="12" t="s">
        <v>19</v>
      </c>
      <c r="B22" s="13">
        <v>11792000</v>
      </c>
      <c r="C22" s="14">
        <v>2</v>
      </c>
    </row>
    <row r="23" spans="1:4" ht="15.75" x14ac:dyDescent="0.25">
      <c r="A23" s="15" t="s">
        <v>20</v>
      </c>
      <c r="B23" s="16">
        <f>SUM(B4:B22)</f>
        <v>2097216907.6099999</v>
      </c>
      <c r="C23" s="16">
        <f>SUM(C4:C22)</f>
        <v>324</v>
      </c>
    </row>
    <row r="24" spans="1:4" ht="15.75" x14ac:dyDescent="0.25">
      <c r="A24" s="17" t="s">
        <v>21</v>
      </c>
      <c r="B24" s="18"/>
    </row>
    <row r="25" spans="1:4" ht="15.75" x14ac:dyDescent="0.25">
      <c r="A25" s="44" t="s">
        <v>22</v>
      </c>
      <c r="B25" s="20">
        <f>B4+B5+B8+B11+B12+B13+B15+B16+B18+B21+B22</f>
        <v>1621016452.1199999</v>
      </c>
      <c r="C25" s="20">
        <f>C4+C5+C8+C11+C12+C13+C15+C16+C18+C21+C22</f>
        <v>199</v>
      </c>
    </row>
    <row r="26" spans="1:4" ht="15.75" x14ac:dyDescent="0.25">
      <c r="A26" s="71"/>
      <c r="B26" s="22"/>
    </row>
    <row r="27" spans="1:4" ht="15.75" x14ac:dyDescent="0.25">
      <c r="A27" s="47" t="s">
        <v>23</v>
      </c>
      <c r="B27" s="24">
        <f>B20+B19+B17+B14+B10+B9+B7+B6</f>
        <v>476200455.49000001</v>
      </c>
      <c r="C27" s="24">
        <f>C20+C19+C17+C14+C10+C9+C7+C6</f>
        <v>125</v>
      </c>
    </row>
    <row r="28" spans="1:4" x14ac:dyDescent="0.25">
      <c r="D28" s="2"/>
    </row>
    <row r="31" spans="1:4" x14ac:dyDescent="0.25">
      <c r="B31" s="2"/>
    </row>
    <row r="32" spans="1:4" x14ac:dyDescent="0.25">
      <c r="B32" s="3"/>
    </row>
    <row r="37" spans="2:2" x14ac:dyDescent="0.25">
      <c r="B37" s="4"/>
    </row>
  </sheetData>
  <sortState ref="A4:C22">
    <sortCondition ref="A4:A22"/>
  </sortState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A2" sqref="A2"/>
    </sheetView>
  </sheetViews>
  <sheetFormatPr defaultRowHeight="15" x14ac:dyDescent="0.25"/>
  <cols>
    <col min="1" max="1" width="44.42578125" bestFit="1" customWidth="1"/>
    <col min="2" max="2" width="7.85546875" bestFit="1" customWidth="1"/>
    <col min="3" max="3" width="24.28515625" bestFit="1" customWidth="1"/>
    <col min="4" max="4" width="7.85546875" bestFit="1" customWidth="1"/>
    <col min="5" max="5" width="24.28515625" bestFit="1" customWidth="1"/>
    <col min="6" max="6" width="7.85546875" bestFit="1" customWidth="1"/>
    <col min="7" max="7" width="24.28515625" bestFit="1" customWidth="1"/>
    <col min="8" max="8" width="7.85546875" bestFit="1" customWidth="1"/>
    <col min="9" max="9" width="24.28515625" bestFit="1" customWidth="1"/>
    <col min="10" max="10" width="7.85546875" bestFit="1" customWidth="1"/>
    <col min="11" max="11" width="24.28515625" bestFit="1" customWidth="1"/>
    <col min="13" max="13" width="24.28515625" bestFit="1" customWidth="1"/>
  </cols>
  <sheetData>
    <row r="1" spans="1:13" ht="37.5" customHeight="1" x14ac:dyDescent="0.25">
      <c r="A1" s="10" t="s">
        <v>43</v>
      </c>
      <c r="B1" s="10"/>
      <c r="C1" s="10"/>
      <c r="D1" s="11"/>
      <c r="E1" s="11"/>
    </row>
    <row r="2" spans="1:13" s="28" customFormat="1" ht="15.75" x14ac:dyDescent="0.25">
      <c r="A2" s="27"/>
      <c r="B2" s="27"/>
      <c r="C2" s="27"/>
    </row>
    <row r="3" spans="1:13" ht="18.75" x14ac:dyDescent="0.3">
      <c r="A3" s="25"/>
      <c r="B3" s="76" t="s">
        <v>33</v>
      </c>
      <c r="C3" s="77"/>
      <c r="D3" s="76">
        <v>2019</v>
      </c>
      <c r="E3" s="77"/>
      <c r="F3" s="76">
        <v>2020</v>
      </c>
      <c r="G3" s="77"/>
      <c r="H3" s="76">
        <v>2021</v>
      </c>
      <c r="I3" s="77"/>
      <c r="J3" s="76">
        <v>2022</v>
      </c>
      <c r="K3" s="77"/>
      <c r="L3" s="78" t="s">
        <v>39</v>
      </c>
      <c r="M3" s="78"/>
    </row>
    <row r="4" spans="1:13" ht="21" customHeight="1" x14ac:dyDescent="0.25">
      <c r="A4" s="5" t="s">
        <v>25</v>
      </c>
      <c r="B4" s="6" t="s">
        <v>24</v>
      </c>
      <c r="C4" s="6" t="s">
        <v>0</v>
      </c>
      <c r="D4" s="6" t="s">
        <v>24</v>
      </c>
      <c r="E4" s="6" t="s">
        <v>0</v>
      </c>
      <c r="F4" s="6" t="s">
        <v>24</v>
      </c>
      <c r="G4" s="6" t="s">
        <v>0</v>
      </c>
      <c r="H4" s="6" t="s">
        <v>24</v>
      </c>
      <c r="I4" s="6" t="s">
        <v>0</v>
      </c>
      <c r="J4" s="6" t="s">
        <v>24</v>
      </c>
      <c r="K4" s="6" t="s">
        <v>0</v>
      </c>
      <c r="L4" s="63" t="s">
        <v>24</v>
      </c>
      <c r="M4" s="63" t="s">
        <v>0</v>
      </c>
    </row>
    <row r="5" spans="1:13" x14ac:dyDescent="0.25">
      <c r="A5" s="31" t="s">
        <v>30</v>
      </c>
      <c r="B5" s="39">
        <v>0</v>
      </c>
      <c r="C5" s="39">
        <v>0</v>
      </c>
      <c r="D5" s="39">
        <v>3</v>
      </c>
      <c r="E5" s="53">
        <v>8991954</v>
      </c>
      <c r="F5" s="53">
        <v>9</v>
      </c>
      <c r="G5" s="53">
        <v>24797453</v>
      </c>
      <c r="H5" s="53">
        <v>4</v>
      </c>
      <c r="I5" s="53">
        <v>11019398</v>
      </c>
      <c r="J5" s="53">
        <v>3</v>
      </c>
      <c r="K5" s="53">
        <v>5724340</v>
      </c>
      <c r="L5" s="61">
        <f>B5+D5+F5+H5+J5</f>
        <v>19</v>
      </c>
      <c r="M5" s="61">
        <f t="shared" ref="L5:M7" si="0">C5+E5+G5+I5+K5</f>
        <v>50533145</v>
      </c>
    </row>
    <row r="6" spans="1:13" x14ac:dyDescent="0.25">
      <c r="A6" s="29" t="s">
        <v>9</v>
      </c>
      <c r="B6" s="14">
        <v>64</v>
      </c>
      <c r="C6" s="13">
        <v>501036158.30000001</v>
      </c>
      <c r="D6" s="40">
        <v>79</v>
      </c>
      <c r="E6" s="57">
        <v>566228499.60000002</v>
      </c>
      <c r="F6" s="13">
        <v>29</v>
      </c>
      <c r="G6" s="13">
        <v>208102872</v>
      </c>
      <c r="H6" s="13">
        <v>60</v>
      </c>
      <c r="I6" s="13">
        <v>423093152</v>
      </c>
      <c r="J6" s="13">
        <v>52</v>
      </c>
      <c r="K6" s="13">
        <v>339437174.55000001</v>
      </c>
      <c r="L6" s="64">
        <f t="shared" si="0"/>
        <v>284</v>
      </c>
      <c r="M6" s="64">
        <f t="shared" si="0"/>
        <v>2037897856.45</v>
      </c>
    </row>
    <row r="7" spans="1:13" x14ac:dyDescent="0.25">
      <c r="A7" s="29" t="s">
        <v>10</v>
      </c>
      <c r="B7" s="14">
        <v>35</v>
      </c>
      <c r="C7" s="13">
        <v>306669830</v>
      </c>
      <c r="D7" s="40">
        <v>48</v>
      </c>
      <c r="E7" s="57">
        <v>351764138.93000007</v>
      </c>
      <c r="F7" s="13">
        <v>29</v>
      </c>
      <c r="G7" s="13">
        <v>277961428</v>
      </c>
      <c r="H7" s="13">
        <v>58</v>
      </c>
      <c r="I7" s="13">
        <v>541568700</v>
      </c>
      <c r="J7" s="13">
        <v>40</v>
      </c>
      <c r="K7" s="13">
        <v>432689005.75</v>
      </c>
      <c r="L7" s="64">
        <f t="shared" si="0"/>
        <v>210</v>
      </c>
      <c r="M7" s="64">
        <f t="shared" si="0"/>
        <v>1910653102.6800001</v>
      </c>
    </row>
    <row r="8" spans="1:13" x14ac:dyDescent="0.25">
      <c r="A8" s="31" t="s">
        <v>1</v>
      </c>
      <c r="B8" s="50">
        <v>57</v>
      </c>
      <c r="C8" s="51">
        <v>172936841.01999998</v>
      </c>
      <c r="D8" s="52">
        <v>144</v>
      </c>
      <c r="E8" s="53">
        <v>350218920.75</v>
      </c>
      <c r="F8" s="53">
        <v>108</v>
      </c>
      <c r="G8" s="53">
        <v>277505427</v>
      </c>
      <c r="H8" s="53">
        <v>185</v>
      </c>
      <c r="I8" s="53">
        <v>573869029</v>
      </c>
      <c r="J8" s="53">
        <v>202</v>
      </c>
      <c r="K8" s="53">
        <v>500698927.39000016</v>
      </c>
      <c r="L8" s="61">
        <f t="shared" ref="L8:L31" si="1">B8+D8+F8+H8+J8</f>
        <v>696</v>
      </c>
      <c r="M8" s="61">
        <f t="shared" ref="M8:M31" si="2">C8+E8+G8+I8+K8</f>
        <v>1875229145.1600001</v>
      </c>
    </row>
    <row r="9" spans="1:13" x14ac:dyDescent="0.25">
      <c r="A9" s="31" t="s">
        <v>2</v>
      </c>
      <c r="B9" s="50">
        <v>1</v>
      </c>
      <c r="C9" s="51">
        <v>6367055.2199999997</v>
      </c>
      <c r="D9" s="52">
        <v>2</v>
      </c>
      <c r="E9" s="53">
        <v>5026116.16</v>
      </c>
      <c r="F9" s="53">
        <v>1</v>
      </c>
      <c r="G9" s="53">
        <v>2319182</v>
      </c>
      <c r="H9" s="53">
        <v>0</v>
      </c>
      <c r="I9" s="53">
        <v>0</v>
      </c>
      <c r="J9" s="53">
        <v>2</v>
      </c>
      <c r="K9" s="53">
        <v>9957280</v>
      </c>
      <c r="L9" s="61">
        <f t="shared" si="1"/>
        <v>6</v>
      </c>
      <c r="M9" s="61">
        <f t="shared" si="2"/>
        <v>23669633.379999999</v>
      </c>
    </row>
    <row r="10" spans="1:13" x14ac:dyDescent="0.25">
      <c r="A10" s="31" t="s">
        <v>34</v>
      </c>
      <c r="B10" s="50">
        <v>0</v>
      </c>
      <c r="C10" s="51">
        <v>0</v>
      </c>
      <c r="D10" s="52">
        <v>0</v>
      </c>
      <c r="E10" s="53">
        <v>0</v>
      </c>
      <c r="F10" s="53">
        <v>2</v>
      </c>
      <c r="G10" s="53">
        <v>4615888</v>
      </c>
      <c r="H10" s="53">
        <v>11</v>
      </c>
      <c r="I10" s="53">
        <v>19374796</v>
      </c>
      <c r="J10" s="53">
        <v>25</v>
      </c>
      <c r="K10" s="53">
        <v>87440491</v>
      </c>
      <c r="L10" s="61">
        <f t="shared" si="1"/>
        <v>38</v>
      </c>
      <c r="M10" s="61">
        <f t="shared" si="2"/>
        <v>111431175</v>
      </c>
    </row>
    <row r="11" spans="1:13" x14ac:dyDescent="0.25">
      <c r="A11" s="29" t="s">
        <v>11</v>
      </c>
      <c r="B11" s="54">
        <v>1</v>
      </c>
      <c r="C11" s="55">
        <v>6800000</v>
      </c>
      <c r="D11" s="56">
        <v>1</v>
      </c>
      <c r="E11" s="57">
        <v>4500000</v>
      </c>
      <c r="F11" s="13">
        <v>3</v>
      </c>
      <c r="G11" s="13">
        <v>30333800</v>
      </c>
      <c r="H11" s="13">
        <v>0</v>
      </c>
      <c r="I11" s="13">
        <v>0</v>
      </c>
      <c r="J11" s="13">
        <v>0</v>
      </c>
      <c r="K11" s="13">
        <v>0</v>
      </c>
      <c r="L11" s="64">
        <f t="shared" si="1"/>
        <v>5</v>
      </c>
      <c r="M11" s="64">
        <f t="shared" si="2"/>
        <v>41633800</v>
      </c>
    </row>
    <row r="12" spans="1:13" x14ac:dyDescent="0.25">
      <c r="A12" s="31" t="s">
        <v>3</v>
      </c>
      <c r="B12" s="50">
        <v>6</v>
      </c>
      <c r="C12" s="51">
        <v>24443511.699999999</v>
      </c>
      <c r="D12" s="52">
        <v>3</v>
      </c>
      <c r="E12" s="53">
        <v>17786029.740000002</v>
      </c>
      <c r="F12" s="53">
        <v>4</v>
      </c>
      <c r="G12" s="53">
        <v>10784607</v>
      </c>
      <c r="H12" s="53">
        <v>11</v>
      </c>
      <c r="I12" s="53">
        <v>60605101</v>
      </c>
      <c r="J12" s="53">
        <v>0</v>
      </c>
      <c r="K12" s="53">
        <v>0</v>
      </c>
      <c r="L12" s="61">
        <f t="shared" si="1"/>
        <v>24</v>
      </c>
      <c r="M12" s="61">
        <f t="shared" si="2"/>
        <v>113619249.44</v>
      </c>
    </row>
    <row r="13" spans="1:13" x14ac:dyDescent="0.25">
      <c r="A13" s="31" t="s">
        <v>4</v>
      </c>
      <c r="B13" s="50">
        <v>1</v>
      </c>
      <c r="C13" s="51">
        <v>6406234.7199999997</v>
      </c>
      <c r="D13" s="52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4</v>
      </c>
      <c r="K13" s="53">
        <v>7279572</v>
      </c>
      <c r="L13" s="61">
        <f t="shared" si="1"/>
        <v>5</v>
      </c>
      <c r="M13" s="61">
        <f t="shared" si="2"/>
        <v>13685806.719999999</v>
      </c>
    </row>
    <row r="14" spans="1:13" x14ac:dyDescent="0.25">
      <c r="A14" s="29" t="s">
        <v>12</v>
      </c>
      <c r="B14" s="56">
        <v>39</v>
      </c>
      <c r="C14" s="55">
        <v>383802849</v>
      </c>
      <c r="D14" s="56">
        <v>63</v>
      </c>
      <c r="E14" s="57">
        <v>600448225.21999991</v>
      </c>
      <c r="F14" s="13">
        <v>34</v>
      </c>
      <c r="G14" s="13">
        <v>248974652</v>
      </c>
      <c r="H14" s="13">
        <v>60</v>
      </c>
      <c r="I14" s="13">
        <v>760494401</v>
      </c>
      <c r="J14" s="13">
        <v>77</v>
      </c>
      <c r="K14" s="13">
        <v>1318434979.6799998</v>
      </c>
      <c r="L14" s="64">
        <f t="shared" si="1"/>
        <v>273</v>
      </c>
      <c r="M14" s="64">
        <f t="shared" si="2"/>
        <v>3312155106.8999996</v>
      </c>
    </row>
    <row r="15" spans="1:13" x14ac:dyDescent="0.25">
      <c r="A15" s="31" t="s">
        <v>32</v>
      </c>
      <c r="B15" s="52">
        <v>0</v>
      </c>
      <c r="C15" s="51">
        <v>0</v>
      </c>
      <c r="D15" s="52">
        <v>0</v>
      </c>
      <c r="E15" s="53">
        <v>0</v>
      </c>
      <c r="F15" s="53">
        <v>2</v>
      </c>
      <c r="G15" s="53">
        <v>19682000</v>
      </c>
      <c r="H15" s="53">
        <v>0</v>
      </c>
      <c r="I15" s="53">
        <v>0</v>
      </c>
      <c r="J15" s="53">
        <v>17</v>
      </c>
      <c r="K15" s="53">
        <v>45399315.689999998</v>
      </c>
      <c r="L15" s="61">
        <f t="shared" si="1"/>
        <v>19</v>
      </c>
      <c r="M15" s="61">
        <f t="shared" si="2"/>
        <v>65081315.689999998</v>
      </c>
    </row>
    <row r="16" spans="1:13" x14ac:dyDescent="0.25">
      <c r="A16" s="31" t="s">
        <v>29</v>
      </c>
      <c r="B16" s="52">
        <v>0</v>
      </c>
      <c r="C16" s="52">
        <v>0</v>
      </c>
      <c r="D16" s="52">
        <v>11</v>
      </c>
      <c r="E16" s="53">
        <v>24839252.719999999</v>
      </c>
      <c r="F16" s="53">
        <v>2</v>
      </c>
      <c r="G16" s="53">
        <v>2879654</v>
      </c>
      <c r="H16" s="53">
        <v>2</v>
      </c>
      <c r="I16" s="53">
        <v>3141883</v>
      </c>
      <c r="J16" s="53">
        <v>3</v>
      </c>
      <c r="K16" s="53">
        <v>6377522</v>
      </c>
      <c r="L16" s="61">
        <f t="shared" si="1"/>
        <v>18</v>
      </c>
      <c r="M16" s="61">
        <f t="shared" si="2"/>
        <v>37238311.719999999</v>
      </c>
    </row>
    <row r="17" spans="1:13" x14ac:dyDescent="0.25">
      <c r="A17" s="29" t="s">
        <v>13</v>
      </c>
      <c r="B17" s="54">
        <v>13</v>
      </c>
      <c r="C17" s="55">
        <v>54188841</v>
      </c>
      <c r="D17" s="56">
        <v>13</v>
      </c>
      <c r="E17" s="57">
        <v>98470378.980000004</v>
      </c>
      <c r="F17" s="13">
        <v>10</v>
      </c>
      <c r="G17" s="13">
        <v>48889425</v>
      </c>
      <c r="H17" s="13">
        <v>19</v>
      </c>
      <c r="I17" s="13">
        <v>188322160</v>
      </c>
      <c r="J17" s="13">
        <v>20</v>
      </c>
      <c r="K17" s="13">
        <v>221026218</v>
      </c>
      <c r="L17" s="64">
        <f t="shared" si="1"/>
        <v>75</v>
      </c>
      <c r="M17" s="64">
        <f t="shared" si="2"/>
        <v>610897022.98000002</v>
      </c>
    </row>
    <row r="18" spans="1:13" x14ac:dyDescent="0.25">
      <c r="A18" s="29" t="s">
        <v>14</v>
      </c>
      <c r="B18" s="54">
        <v>8</v>
      </c>
      <c r="C18" s="55">
        <v>77473893</v>
      </c>
      <c r="D18" s="56">
        <v>4</v>
      </c>
      <c r="E18" s="57">
        <v>14867683</v>
      </c>
      <c r="F18" s="13">
        <v>3</v>
      </c>
      <c r="G18" s="13">
        <v>81258096</v>
      </c>
      <c r="H18" s="13">
        <v>9</v>
      </c>
      <c r="I18" s="13">
        <v>47826774</v>
      </c>
      <c r="J18" s="13">
        <v>7</v>
      </c>
      <c r="K18" s="13">
        <v>109398420</v>
      </c>
      <c r="L18" s="64">
        <f t="shared" si="1"/>
        <v>31</v>
      </c>
      <c r="M18" s="64">
        <f t="shared" si="2"/>
        <v>330824866</v>
      </c>
    </row>
    <row r="19" spans="1:13" x14ac:dyDescent="0.25">
      <c r="A19" s="31" t="s">
        <v>5</v>
      </c>
      <c r="B19" s="50">
        <v>15</v>
      </c>
      <c r="C19" s="51">
        <v>39494064.969999999</v>
      </c>
      <c r="D19" s="52">
        <v>32</v>
      </c>
      <c r="E19" s="53">
        <v>62124273</v>
      </c>
      <c r="F19" s="53">
        <v>9</v>
      </c>
      <c r="G19" s="53">
        <v>10856499</v>
      </c>
      <c r="H19" s="53">
        <v>1</v>
      </c>
      <c r="I19" s="53">
        <v>1331000</v>
      </c>
      <c r="J19" s="53">
        <v>4</v>
      </c>
      <c r="K19" s="53">
        <v>19388487.289999999</v>
      </c>
      <c r="L19" s="61">
        <f t="shared" si="1"/>
        <v>61</v>
      </c>
      <c r="M19" s="61">
        <f t="shared" si="2"/>
        <v>133194324.25999999</v>
      </c>
    </row>
    <row r="20" spans="1:13" x14ac:dyDescent="0.25">
      <c r="A20" s="31" t="s">
        <v>35</v>
      </c>
      <c r="B20" s="52">
        <v>0</v>
      </c>
      <c r="C20" s="52">
        <v>0</v>
      </c>
      <c r="D20" s="52">
        <v>0</v>
      </c>
      <c r="E20" s="53">
        <v>0</v>
      </c>
      <c r="F20" s="53">
        <v>1</v>
      </c>
      <c r="G20" s="53">
        <v>4249348</v>
      </c>
      <c r="H20" s="53">
        <v>1</v>
      </c>
      <c r="I20" s="53">
        <v>4702034</v>
      </c>
      <c r="J20" s="53">
        <v>0</v>
      </c>
      <c r="K20" s="53">
        <v>0</v>
      </c>
      <c r="L20" s="61">
        <f t="shared" si="1"/>
        <v>2</v>
      </c>
      <c r="M20" s="61">
        <f t="shared" si="2"/>
        <v>8951382</v>
      </c>
    </row>
    <row r="21" spans="1:13" x14ac:dyDescent="0.25">
      <c r="A21" s="31" t="s">
        <v>27</v>
      </c>
      <c r="B21" s="52">
        <v>0</v>
      </c>
      <c r="C21" s="52">
        <v>0</v>
      </c>
      <c r="D21" s="52">
        <v>13</v>
      </c>
      <c r="E21" s="53">
        <v>52689412.890000001</v>
      </c>
      <c r="F21" s="53">
        <v>24</v>
      </c>
      <c r="G21" s="53">
        <v>50163851</v>
      </c>
      <c r="H21" s="53">
        <v>35</v>
      </c>
      <c r="I21" s="53">
        <v>78840474</v>
      </c>
      <c r="J21" s="53">
        <v>56</v>
      </c>
      <c r="K21" s="53">
        <v>165034915.83999991</v>
      </c>
      <c r="L21" s="61">
        <f t="shared" si="1"/>
        <v>128</v>
      </c>
      <c r="M21" s="61">
        <f t="shared" si="2"/>
        <v>346728653.7299999</v>
      </c>
    </row>
    <row r="22" spans="1:13" x14ac:dyDescent="0.25">
      <c r="A22" s="29" t="s">
        <v>15</v>
      </c>
      <c r="B22" s="54">
        <v>11</v>
      </c>
      <c r="C22" s="55">
        <v>97761315</v>
      </c>
      <c r="D22" s="56">
        <v>13</v>
      </c>
      <c r="E22" s="57">
        <v>77774637.5</v>
      </c>
      <c r="F22" s="13">
        <v>12</v>
      </c>
      <c r="G22" s="13">
        <v>103731924</v>
      </c>
      <c r="H22" s="13">
        <v>29</v>
      </c>
      <c r="I22" s="13">
        <v>476599582</v>
      </c>
      <c r="J22" s="13">
        <v>25</v>
      </c>
      <c r="K22" s="13">
        <v>229475269.80999997</v>
      </c>
      <c r="L22" s="64">
        <f t="shared" si="1"/>
        <v>90</v>
      </c>
      <c r="M22" s="64">
        <f t="shared" si="2"/>
        <v>985342728.30999994</v>
      </c>
    </row>
    <row r="23" spans="1:13" x14ac:dyDescent="0.25">
      <c r="A23" s="29" t="s">
        <v>16</v>
      </c>
      <c r="B23" s="54">
        <v>10</v>
      </c>
      <c r="C23" s="55">
        <v>40023750</v>
      </c>
      <c r="D23" s="56">
        <v>13</v>
      </c>
      <c r="E23" s="57">
        <v>89771175</v>
      </c>
      <c r="F23" s="13">
        <v>6</v>
      </c>
      <c r="G23" s="13">
        <v>72924150</v>
      </c>
      <c r="H23" s="13">
        <v>2</v>
      </c>
      <c r="I23" s="13">
        <v>133000000</v>
      </c>
      <c r="J23" s="13">
        <v>1</v>
      </c>
      <c r="K23" s="13">
        <v>4348673</v>
      </c>
      <c r="L23" s="64">
        <f t="shared" si="1"/>
        <v>32</v>
      </c>
      <c r="M23" s="64">
        <f t="shared" si="2"/>
        <v>340067748</v>
      </c>
    </row>
    <row r="24" spans="1:13" x14ac:dyDescent="0.25">
      <c r="A24" s="31" t="s">
        <v>6</v>
      </c>
      <c r="B24" s="50">
        <v>10</v>
      </c>
      <c r="C24" s="51">
        <v>34768375.060000002</v>
      </c>
      <c r="D24" s="52">
        <v>21</v>
      </c>
      <c r="E24" s="53">
        <v>63627913.039999999</v>
      </c>
      <c r="F24" s="53">
        <v>37</v>
      </c>
      <c r="G24" s="53">
        <v>116296014</v>
      </c>
      <c r="H24" s="53">
        <v>49</v>
      </c>
      <c r="I24" s="53">
        <v>147304716</v>
      </c>
      <c r="J24" s="53">
        <v>63</v>
      </c>
      <c r="K24" s="53">
        <v>198753765.79999998</v>
      </c>
      <c r="L24" s="61">
        <f t="shared" si="1"/>
        <v>180</v>
      </c>
      <c r="M24" s="61">
        <f t="shared" si="2"/>
        <v>560750783.89999998</v>
      </c>
    </row>
    <row r="25" spans="1:13" x14ac:dyDescent="0.25">
      <c r="A25" s="31" t="s">
        <v>28</v>
      </c>
      <c r="B25" s="52">
        <v>0</v>
      </c>
      <c r="C25" s="52">
        <v>0</v>
      </c>
      <c r="D25" s="52">
        <v>2</v>
      </c>
      <c r="E25" s="53">
        <v>25169400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61">
        <f t="shared" si="1"/>
        <v>2</v>
      </c>
      <c r="M25" s="61">
        <f t="shared" si="2"/>
        <v>25169400</v>
      </c>
    </row>
    <row r="26" spans="1:13" x14ac:dyDescent="0.25">
      <c r="A26" s="29" t="s">
        <v>17</v>
      </c>
      <c r="B26" s="56">
        <v>15</v>
      </c>
      <c r="C26" s="55">
        <v>139556983.81999999</v>
      </c>
      <c r="D26" s="56">
        <v>29</v>
      </c>
      <c r="E26" s="57">
        <v>195124715.34</v>
      </c>
      <c r="F26" s="13">
        <v>21</v>
      </c>
      <c r="G26" s="13">
        <v>201995725</v>
      </c>
      <c r="H26" s="13">
        <v>40</v>
      </c>
      <c r="I26" s="13">
        <v>447250370</v>
      </c>
      <c r="J26" s="13">
        <v>26</v>
      </c>
      <c r="K26" s="13">
        <v>359883454.96000004</v>
      </c>
      <c r="L26" s="64">
        <f t="shared" si="1"/>
        <v>131</v>
      </c>
      <c r="M26" s="64">
        <f t="shared" si="2"/>
        <v>1343811249.1199999</v>
      </c>
    </row>
    <row r="27" spans="1:13" x14ac:dyDescent="0.25">
      <c r="A27" s="31" t="s">
        <v>7</v>
      </c>
      <c r="B27" s="52">
        <v>32</v>
      </c>
      <c r="C27" s="51">
        <v>189484710.80000001</v>
      </c>
      <c r="D27" s="52">
        <v>29</v>
      </c>
      <c r="E27" s="53">
        <v>98802143.909999996</v>
      </c>
      <c r="F27" s="53">
        <v>24</v>
      </c>
      <c r="G27" s="53">
        <v>80276814</v>
      </c>
      <c r="H27" s="53">
        <v>62</v>
      </c>
      <c r="I27" s="53">
        <v>207556597</v>
      </c>
      <c r="J27" s="53">
        <v>83</v>
      </c>
      <c r="K27" s="53">
        <v>213289165.18999997</v>
      </c>
      <c r="L27" s="61">
        <f t="shared" si="1"/>
        <v>230</v>
      </c>
      <c r="M27" s="61">
        <f t="shared" si="2"/>
        <v>789409430.89999998</v>
      </c>
    </row>
    <row r="28" spans="1:13" x14ac:dyDescent="0.25">
      <c r="A28" s="31" t="s">
        <v>8</v>
      </c>
      <c r="B28" s="52">
        <v>3</v>
      </c>
      <c r="C28" s="51">
        <v>2299662</v>
      </c>
      <c r="D28" s="52">
        <v>6</v>
      </c>
      <c r="E28" s="53">
        <v>11871130</v>
      </c>
      <c r="F28" s="53">
        <v>5</v>
      </c>
      <c r="G28" s="53">
        <v>25035975</v>
      </c>
      <c r="H28" s="53">
        <v>2</v>
      </c>
      <c r="I28" s="53">
        <v>21365500</v>
      </c>
      <c r="J28" s="53">
        <v>0</v>
      </c>
      <c r="K28" s="53">
        <v>0</v>
      </c>
      <c r="L28" s="61">
        <f t="shared" si="1"/>
        <v>16</v>
      </c>
      <c r="M28" s="61">
        <f t="shared" si="2"/>
        <v>60572267</v>
      </c>
    </row>
    <row r="29" spans="1:13" x14ac:dyDescent="0.25">
      <c r="A29" s="73" t="s">
        <v>40</v>
      </c>
      <c r="B29" s="52">
        <v>0</v>
      </c>
      <c r="C29" s="51">
        <v>0</v>
      </c>
      <c r="D29" s="52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1</v>
      </c>
      <c r="K29" s="53">
        <v>3149878.05</v>
      </c>
      <c r="L29" s="61">
        <f t="shared" si="1"/>
        <v>1</v>
      </c>
      <c r="M29" s="61">
        <f t="shared" si="2"/>
        <v>3149878.05</v>
      </c>
    </row>
    <row r="30" spans="1:13" x14ac:dyDescent="0.25">
      <c r="A30" s="38" t="s">
        <v>18</v>
      </c>
      <c r="B30" s="54">
        <v>1</v>
      </c>
      <c r="C30" s="55">
        <v>1910832</v>
      </c>
      <c r="D30" s="56">
        <v>0</v>
      </c>
      <c r="E30" s="57">
        <v>0</v>
      </c>
      <c r="F30" s="13">
        <v>0</v>
      </c>
      <c r="G30" s="13">
        <v>0</v>
      </c>
      <c r="H30" s="13">
        <v>2</v>
      </c>
      <c r="I30" s="13">
        <v>5639500</v>
      </c>
      <c r="J30" s="13">
        <v>1</v>
      </c>
      <c r="K30" s="13">
        <v>5390000</v>
      </c>
      <c r="L30" s="64">
        <f t="shared" si="1"/>
        <v>4</v>
      </c>
      <c r="M30" s="64">
        <f t="shared" si="2"/>
        <v>12940332</v>
      </c>
    </row>
    <row r="31" spans="1:13" x14ac:dyDescent="0.25">
      <c r="A31" s="29" t="s">
        <v>19</v>
      </c>
      <c r="B31" s="56">
        <v>2</v>
      </c>
      <c r="C31" s="55">
        <v>11792000</v>
      </c>
      <c r="D31" s="56">
        <v>7</v>
      </c>
      <c r="E31" s="57">
        <v>38184181</v>
      </c>
      <c r="F31" s="13">
        <v>4</v>
      </c>
      <c r="G31" s="13">
        <v>11550830</v>
      </c>
      <c r="H31" s="13">
        <v>0</v>
      </c>
      <c r="I31" s="13">
        <v>0</v>
      </c>
      <c r="J31" s="13">
        <v>0</v>
      </c>
      <c r="K31" s="13">
        <v>0</v>
      </c>
      <c r="L31" s="64">
        <f t="shared" si="1"/>
        <v>13</v>
      </c>
      <c r="M31" s="64">
        <f t="shared" si="2"/>
        <v>61527011</v>
      </c>
    </row>
    <row r="32" spans="1:13" ht="15.75" x14ac:dyDescent="0.25">
      <c r="A32" s="15" t="s">
        <v>20</v>
      </c>
      <c r="B32" s="41">
        <f>SUM(B5:B31)</f>
        <v>324</v>
      </c>
      <c r="C32" s="48">
        <f>SUM(C5:C31)</f>
        <v>2097216907.6099999</v>
      </c>
      <c r="D32" s="49">
        <f>SUM(D5:D31)</f>
        <v>536</v>
      </c>
      <c r="E32" s="48">
        <f>SUM(E5:E31)</f>
        <v>2758280180.7800002</v>
      </c>
      <c r="F32" s="48">
        <f t="shared" ref="F32:G32" si="3">SUM(F5:F31)</f>
        <v>379</v>
      </c>
      <c r="G32" s="48">
        <f t="shared" si="3"/>
        <v>1915185614</v>
      </c>
      <c r="H32" s="48">
        <f>SUM(H5:H31)</f>
        <v>642</v>
      </c>
      <c r="I32" s="48">
        <f>SUM(I5:I31)</f>
        <v>4152905167</v>
      </c>
      <c r="J32" s="48">
        <f>SUM(J5:J31)</f>
        <v>712</v>
      </c>
      <c r="K32" s="48">
        <f>SUM(K5:K31)</f>
        <v>4282576856</v>
      </c>
      <c r="L32" s="65">
        <f>B32+D32+F32+H32+J32</f>
        <v>2593</v>
      </c>
      <c r="M32" s="65">
        <f>C32+E32+G32+I32+K32</f>
        <v>15206164725.389999</v>
      </c>
    </row>
    <row r="33" spans="1:13" ht="15.75" x14ac:dyDescent="0.25">
      <c r="A33" s="17" t="s">
        <v>21</v>
      </c>
      <c r="B33" s="42"/>
      <c r="C33" s="42"/>
      <c r="D33" s="43"/>
      <c r="E33" s="43"/>
      <c r="L33" s="66"/>
      <c r="M33" s="66"/>
    </row>
    <row r="34" spans="1:13" ht="15.75" x14ac:dyDescent="0.25">
      <c r="A34" s="44" t="s">
        <v>22</v>
      </c>
      <c r="B34" s="44">
        <f>B6+B7+B11+B14+B17+B18+B22+B23+B26+B30+B31</f>
        <v>199</v>
      </c>
      <c r="C34" s="59">
        <f>C6+C7+C11+C14+C17+C18+C22+C23+C26+C30+C31</f>
        <v>1621016452.1199999</v>
      </c>
      <c r="D34" s="44">
        <f>D6+D7+D11+D14+D17+D18+D22+D23+D26++D30+D31</f>
        <v>270</v>
      </c>
      <c r="E34" s="59">
        <f>E6+E7+E11+E14+E17+E18+E22+E23+E26++E30+E31</f>
        <v>2037133634.5699999</v>
      </c>
      <c r="F34" s="59">
        <f t="shared" ref="F34" si="4">F6+F7+F11+F14+F17+F18+F22+F23+F26++F30+F31</f>
        <v>151</v>
      </c>
      <c r="G34" s="59">
        <f>G6+G7+G11+G14+G17+G18+G22+G23+G26++G30+G31</f>
        <v>1285722902</v>
      </c>
      <c r="H34" s="59">
        <f t="shared" ref="H34:I34" si="5">H6+H7+H11+H14+H17+H18+H22+H23+H26++H30+H31</f>
        <v>279</v>
      </c>
      <c r="I34" s="59">
        <f t="shared" si="5"/>
        <v>3023794639</v>
      </c>
      <c r="J34" s="59">
        <f>J6+J7+J11+J14+J17+J18+J22+J23+J26++J30+J31</f>
        <v>249</v>
      </c>
      <c r="K34" s="59">
        <f>K6+K7+K11+K14+K17+K18+K22+K23+K26++K30+K31</f>
        <v>3020083195.7499995</v>
      </c>
      <c r="L34" s="69">
        <f>B34+D34+F34+H34+J34</f>
        <v>1148</v>
      </c>
      <c r="M34" s="67">
        <f>C34+E34+G34+I34+K34</f>
        <v>10987750823.439999</v>
      </c>
    </row>
    <row r="35" spans="1:13" ht="15.75" x14ac:dyDescent="0.25">
      <c r="A35" s="71"/>
      <c r="B35" s="45"/>
      <c r="C35" s="58"/>
      <c r="D35" s="43"/>
      <c r="E35" s="46"/>
      <c r="L35" s="66"/>
      <c r="M35" s="66"/>
    </row>
    <row r="36" spans="1:13" ht="15.75" x14ac:dyDescent="0.25">
      <c r="A36" s="47" t="s">
        <v>23</v>
      </c>
      <c r="B36" s="47">
        <f>B28+B27+B25+B24+B21+B20+B19+B16+B15+B13+B12+B10+B9+B8</f>
        <v>125</v>
      </c>
      <c r="C36" s="60">
        <f t="shared" ref="C36:G36" si="6">C28+C27+C25+C24+C21+C20+C19+C16+C15+C13+C12+C10+C9+C8</f>
        <v>476200455.49000001</v>
      </c>
      <c r="D36" s="47">
        <f t="shared" si="6"/>
        <v>263</v>
      </c>
      <c r="E36" s="60">
        <f t="shared" si="6"/>
        <v>712154592.21000004</v>
      </c>
      <c r="F36" s="47">
        <f t="shared" si="6"/>
        <v>219</v>
      </c>
      <c r="G36" s="60">
        <f t="shared" si="6"/>
        <v>604665259</v>
      </c>
      <c r="H36" s="47">
        <f t="shared" ref="H36:I36" si="7">H28+H27+H25+H24+H21+H20+H19+H16+H15+H13+H12+H10+H9+H8</f>
        <v>359</v>
      </c>
      <c r="I36" s="62">
        <f t="shared" si="7"/>
        <v>1118091130</v>
      </c>
      <c r="J36" s="72">
        <f>J28+J27+J25+J24+J21+J20+J19+J16+J15+J13+J12+J10+J9+J8</f>
        <v>459</v>
      </c>
      <c r="K36" s="62">
        <f>K28+K27+K25+K24+K21+K20+K19+K16+K15+K13+K12+K10+K9+K8</f>
        <v>1253619442.2</v>
      </c>
      <c r="L36" s="70">
        <f>B36+D36+F36+H36+J36</f>
        <v>1425</v>
      </c>
      <c r="M36" s="68">
        <f>C36+E36+G36+I36+K36</f>
        <v>4164730878.8999996</v>
      </c>
    </row>
  </sheetData>
  <mergeCells count="6">
    <mergeCell ref="D3:E3"/>
    <mergeCell ref="B3:C3"/>
    <mergeCell ref="F3:G3"/>
    <mergeCell ref="H3:I3"/>
    <mergeCell ref="L3:M3"/>
    <mergeCell ref="J3:K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2022</vt:lpstr>
      <vt:lpstr>2021</vt:lpstr>
      <vt:lpstr>2020</vt:lpstr>
      <vt:lpstr>2019</vt:lpstr>
      <vt:lpstr>2017-2018</vt:lpstr>
      <vt:lpstr>souhrn 2017 až 2022</vt:lpstr>
    </vt:vector>
  </TitlesOfParts>
  <Company>CMZRB,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lafantova</dc:creator>
  <cp:lastModifiedBy>lafantova</cp:lastModifiedBy>
  <dcterms:created xsi:type="dcterms:W3CDTF">2021-09-20T08:47:54Z</dcterms:created>
  <dcterms:modified xsi:type="dcterms:W3CDTF">2023-03-14T09:04:51Z</dcterms:modified>
</cp:coreProperties>
</file>