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fcik\Downloads\"/>
    </mc:Choice>
  </mc:AlternateContent>
  <xr:revisionPtr revIDLastSave="0" documentId="13_ncr:1_{50961B89-6CC4-4850-BD3E-F093D1435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" sheetId="1" r:id="rId1"/>
    <sheet name="_vst" sheetId="2" r:id="rId2"/>
  </sheets>
  <definedNames>
    <definedName name="_xlnm._FilterDatabase" localSheetId="0" hidden="1">projekt!$A$61:$AO$62</definedName>
    <definedName name="kategorie">_vst!$AN$2:$AN$14</definedName>
    <definedName name="měna">_vst!$AP$2:$AP$35</definedName>
    <definedName name="_xlnm.Print_Area" localSheetId="0">projekt!$A$1:$AO$173</definedName>
    <definedName name="vyrobky">_vst!#REF!</definedName>
    <definedName name="zadatel">_vst!#REF!</definedName>
    <definedName name="zamereni">_vst!$AQ$2:$AQ$6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0" i="2" l="1"/>
  <c r="AU30" i="2"/>
  <c r="AT30" i="2"/>
  <c r="AS30" i="2"/>
  <c r="AR30" i="2"/>
  <c r="AV29" i="2"/>
  <c r="AU29" i="2"/>
  <c r="AT29" i="2"/>
  <c r="AS29" i="2"/>
  <c r="AR29" i="2"/>
  <c r="AV28" i="2"/>
  <c r="AU28" i="2"/>
  <c r="AT28" i="2"/>
  <c r="AS28" i="2"/>
  <c r="AR28" i="2"/>
  <c r="AV27" i="2"/>
  <c r="AU27" i="2"/>
  <c r="AT27" i="2"/>
  <c r="AS27" i="2"/>
  <c r="AR27" i="2"/>
  <c r="AV26" i="2"/>
  <c r="AU26" i="2"/>
  <c r="AT26" i="2"/>
  <c r="AS26" i="2"/>
  <c r="AR26" i="2"/>
  <c r="AV25" i="2"/>
  <c r="AU25" i="2"/>
  <c r="AT25" i="2"/>
  <c r="AS25" i="2"/>
  <c r="AR25" i="2"/>
  <c r="AV24" i="2"/>
  <c r="AU24" i="2"/>
  <c r="AT24" i="2"/>
  <c r="AS24" i="2"/>
  <c r="AR24" i="2"/>
  <c r="AV23" i="2"/>
  <c r="AU23" i="2"/>
  <c r="AT23" i="2"/>
  <c r="AS23" i="2"/>
  <c r="AR23" i="2"/>
  <c r="AV22" i="2"/>
  <c r="AU22" i="2"/>
  <c r="AT22" i="2"/>
  <c r="AS22" i="2"/>
  <c r="AR22" i="2"/>
  <c r="AV21" i="2"/>
  <c r="AU21" i="2"/>
  <c r="AT21" i="2"/>
  <c r="AS21" i="2"/>
  <c r="AR21" i="2"/>
  <c r="AV20" i="2"/>
  <c r="AU20" i="2"/>
  <c r="AT20" i="2"/>
  <c r="AS20" i="2"/>
  <c r="AR20" i="2"/>
  <c r="AV19" i="2"/>
  <c r="AU19" i="2"/>
  <c r="AT19" i="2"/>
  <c r="AS19" i="2"/>
  <c r="AR19" i="2"/>
  <c r="AV18" i="2"/>
  <c r="AU18" i="2"/>
  <c r="AT18" i="2"/>
  <c r="AS18" i="2"/>
  <c r="AR18" i="2"/>
  <c r="AV17" i="2"/>
  <c r="AU17" i="2"/>
  <c r="AT17" i="2"/>
  <c r="AS17" i="2"/>
  <c r="AR17" i="2"/>
  <c r="AV16" i="2"/>
  <c r="AU16" i="2"/>
  <c r="AT16" i="2"/>
  <c r="AS16" i="2"/>
  <c r="AR16" i="2"/>
  <c r="AV15" i="2"/>
  <c r="AU15" i="2"/>
  <c r="AT15" i="2"/>
  <c r="AS15" i="2"/>
  <c r="AR15" i="2"/>
  <c r="AV14" i="2"/>
  <c r="AU14" i="2"/>
  <c r="AT14" i="2"/>
  <c r="AS14" i="2"/>
  <c r="AR14" i="2"/>
  <c r="AV13" i="2"/>
  <c r="AU13" i="2"/>
  <c r="AT13" i="2"/>
  <c r="AS13" i="2"/>
  <c r="AR13" i="2"/>
  <c r="AV12" i="2"/>
  <c r="AU12" i="2"/>
  <c r="AT12" i="2"/>
  <c r="AS12" i="2"/>
  <c r="AR12" i="2"/>
  <c r="AV11" i="2"/>
  <c r="AU11" i="2"/>
  <c r="AT11" i="2"/>
  <c r="AS11" i="2"/>
  <c r="AR11" i="2"/>
  <c r="AV10" i="2"/>
  <c r="AU10" i="2"/>
  <c r="AT10" i="2"/>
  <c r="AS10" i="2"/>
  <c r="AR10" i="2"/>
  <c r="AV9" i="2"/>
  <c r="AU9" i="2"/>
  <c r="AT9" i="2"/>
  <c r="AS9" i="2"/>
  <c r="AR9" i="2"/>
  <c r="AV8" i="2"/>
  <c r="AU8" i="2"/>
  <c r="AT8" i="2"/>
  <c r="AS8" i="2"/>
  <c r="AR8" i="2"/>
  <c r="AV7" i="2"/>
  <c r="AU7" i="2"/>
  <c r="AT7" i="2"/>
  <c r="AS7" i="2"/>
  <c r="AR7" i="2"/>
  <c r="AV6" i="2"/>
  <c r="AU6" i="2"/>
  <c r="AT6" i="2"/>
  <c r="AS6" i="2"/>
  <c r="AR6" i="2"/>
  <c r="AV5" i="2"/>
  <c r="AU5" i="2"/>
  <c r="AT5" i="2"/>
  <c r="AS5" i="2"/>
  <c r="AR5" i="2"/>
  <c r="AV4" i="2"/>
  <c r="AU4" i="2"/>
  <c r="AT4" i="2"/>
  <c r="AS4" i="2"/>
  <c r="AR4" i="2"/>
  <c r="AV3" i="2"/>
  <c r="AU3" i="2"/>
  <c r="AT3" i="2"/>
  <c r="AS3" i="2"/>
  <c r="AR3" i="2"/>
  <c r="AV2" i="2"/>
  <c r="AU2" i="2"/>
  <c r="AT2" i="2"/>
  <c r="AS2" i="2"/>
  <c r="AR2" i="2"/>
  <c r="AF110" i="1"/>
  <c r="AQ15" i="2"/>
  <c r="AQ14" i="2"/>
  <c r="AQ13" i="2"/>
  <c r="AQ12" i="2"/>
  <c r="AB106" i="1"/>
  <c r="AT37" i="2"/>
  <c r="AT36" i="2"/>
  <c r="Y135" i="1"/>
  <c r="Y133" i="1"/>
  <c r="Y131" i="1"/>
  <c r="S124" i="1"/>
  <c r="AQ11" i="2" l="1"/>
  <c r="AO7" i="2"/>
  <c r="AR32" i="2"/>
  <c r="AR34" i="2" s="1"/>
  <c r="AB116" i="1"/>
  <c r="AB115" i="1"/>
  <c r="AB114" i="1"/>
  <c r="AB112" i="1"/>
  <c r="AB105" i="1"/>
  <c r="AB110" i="1"/>
  <c r="AB109" i="1"/>
  <c r="AB103" i="1"/>
  <c r="AB102" i="1"/>
  <c r="AB104" i="1"/>
  <c r="AB107" i="1"/>
  <c r="AB111" i="1"/>
  <c r="L93" i="1" l="1"/>
  <c r="AB101" i="1"/>
  <c r="AB113" i="1"/>
  <c r="AB108" i="1"/>
  <c r="AB100" i="1" l="1"/>
  <c r="AB117" i="1" s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AL76" i="1" s="1"/>
  <c r="Z77" i="1"/>
  <c r="AL77" i="1" s="1"/>
  <c r="Z78" i="1"/>
  <c r="AL78" i="1" s="1"/>
  <c r="Z79" i="1"/>
  <c r="AL79" i="1" s="1"/>
  <c r="Z80" i="1"/>
  <c r="AL80" i="1" s="1"/>
  <c r="Z81" i="1"/>
  <c r="AL81" i="1" s="1"/>
  <c r="Z82" i="1"/>
  <c r="AL82" i="1" s="1"/>
  <c r="Z83" i="1"/>
  <c r="AL83" i="1" s="1"/>
  <c r="Z84" i="1"/>
  <c r="AL84" i="1" s="1"/>
  <c r="Z85" i="1"/>
  <c r="AL85" i="1" s="1"/>
  <c r="Z86" i="1"/>
  <c r="AL86" i="1" s="1"/>
  <c r="Z87" i="1"/>
  <c r="AL87" i="1" s="1"/>
  <c r="Z88" i="1"/>
  <c r="AL88" i="1" s="1"/>
  <c r="Z89" i="1"/>
  <c r="AL89" i="1" s="1"/>
  <c r="Z90" i="1"/>
  <c r="AL90" i="1" s="1"/>
  <c r="Z91" i="1"/>
  <c r="AL91" i="1" s="1"/>
  <c r="AH92" i="1"/>
  <c r="AL75" i="1" l="1"/>
  <c r="P111" i="1"/>
  <c r="AL67" i="1"/>
  <c r="P106" i="1"/>
  <c r="AL66" i="1"/>
  <c r="P105" i="1"/>
  <c r="AL65" i="1"/>
  <c r="P104" i="1"/>
  <c r="AL64" i="1"/>
  <c r="P102" i="1"/>
  <c r="AL63" i="1"/>
  <c r="P107" i="1"/>
  <c r="AL74" i="1"/>
  <c r="P103" i="1"/>
  <c r="AL73" i="1"/>
  <c r="P115" i="1"/>
  <c r="AL72" i="1"/>
  <c r="P116" i="1"/>
  <c r="AL71" i="1"/>
  <c r="P114" i="1"/>
  <c r="AL70" i="1"/>
  <c r="P112" i="1"/>
  <c r="AL69" i="1"/>
  <c r="P110" i="1"/>
  <c r="AL68" i="1"/>
  <c r="P109" i="1"/>
  <c r="A135" i="1"/>
  <c r="X110" i="1"/>
  <c r="AF106" i="1" l="1"/>
  <c r="P108" i="1"/>
  <c r="AF105" i="1"/>
  <c r="P101" i="1"/>
  <c r="P113" i="1"/>
  <c r="I95" i="1"/>
  <c r="P100" i="1" l="1"/>
  <c r="P117" i="1" s="1"/>
  <c r="S122" i="1"/>
  <c r="AD92" i="1" l="1"/>
  <c r="AR31" i="2" s="1"/>
  <c r="AL92" i="1" l="1"/>
  <c r="AL93" i="1" s="1"/>
  <c r="X103" i="1" l="1"/>
  <c r="AP64" i="1" l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T103" i="1"/>
  <c r="AP63" i="1"/>
  <c r="AP92" i="1" l="1"/>
  <c r="X109" i="1" l="1"/>
  <c r="X108" i="1" s="1"/>
  <c r="X102" i="1"/>
  <c r="X104" i="1"/>
  <c r="X111" i="1"/>
  <c r="T110" i="1"/>
  <c r="T104" i="1"/>
  <c r="T111" i="1"/>
  <c r="X101" i="1" l="1"/>
  <c r="X100" i="1" s="1"/>
  <c r="AF103" i="1"/>
  <c r="AF114" i="1"/>
  <c r="AF116" i="1"/>
  <c r="AF115" i="1"/>
  <c r="AF112" i="1"/>
  <c r="AF102" i="1"/>
  <c r="AF107" i="1"/>
  <c r="AF111" i="1"/>
  <c r="AF104" i="1"/>
  <c r="AF109" i="1"/>
  <c r="AF101" i="1" l="1"/>
  <c r="AV36" i="2"/>
  <c r="AF113" i="1"/>
  <c r="AF108" i="1"/>
  <c r="X117" i="1"/>
  <c r="AW99" i="1" s="1"/>
  <c r="AF100" i="1" l="1"/>
  <c r="AF117" i="1" s="1"/>
  <c r="T109" i="1"/>
  <c r="T102" i="1"/>
  <c r="T101" i="1" s="1"/>
  <c r="T108" i="1" l="1"/>
  <c r="T100" i="1" s="1"/>
  <c r="A131" i="1"/>
  <c r="A154" i="1" s="1"/>
  <c r="J154" i="1" l="1"/>
  <c r="N154" i="1" s="1"/>
  <c r="T117" i="1" l="1"/>
  <c r="AG120" i="1" s="1"/>
  <c r="AV40" i="2" l="1"/>
  <c r="AV41" i="2" s="1"/>
  <c r="AR40" i="2"/>
  <c r="AR41" i="2" s="1"/>
  <c r="AV37" i="2"/>
  <c r="O126" i="1" s="1"/>
  <c r="AC119" i="1"/>
  <c r="AW2" i="2" l="1"/>
  <c r="AI97" i="1" s="1"/>
  <c r="O122" i="1"/>
  <c r="U124" i="1"/>
  <c r="O124" i="1"/>
  <c r="U122" i="1" l="1"/>
</calcChain>
</file>

<file path=xl/sharedStrings.xml><?xml version="1.0" encoding="utf-8"?>
<sst xmlns="http://schemas.openxmlformats.org/spreadsheetml/2006/main" count="234" uniqueCount="209">
  <si>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</si>
  <si>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</si>
  <si>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</si>
  <si>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</si>
  <si>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</si>
  <si>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</si>
  <si>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</si>
  <si>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</si>
  <si>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</si>
  <si>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</si>
  <si>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</si>
  <si>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</si>
  <si>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</si>
  <si>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</si>
  <si>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</si>
  <si>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</si>
  <si>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</si>
  <si>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</si>
  <si>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</si>
  <si>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</si>
  <si>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</si>
  <si>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</si>
  <si>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</si>
  <si>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</si>
  <si>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</si>
  <si>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</si>
  <si>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Technicko-technologická charakteristika projektu (popis výrobního či jiného procesu, výkonové parametry)</t>
  </si>
  <si>
    <t>g)</t>
  </si>
  <si>
    <t>h)</t>
  </si>
  <si>
    <t>i)</t>
  </si>
  <si>
    <t>j)</t>
  </si>
  <si>
    <t>k)</t>
  </si>
  <si>
    <t>l)</t>
  </si>
  <si>
    <t>m)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</si>
  <si>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</si>
  <si>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</si>
  <si>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a)</t>
  </si>
  <si>
    <t>IČO</t>
  </si>
  <si>
    <t>Celkem</t>
  </si>
  <si>
    <t>-</t>
  </si>
  <si>
    <t>stroje a zařízení celkem</t>
  </si>
  <si>
    <t>nové stroje a zařízení</t>
  </si>
  <si>
    <t>Výdaj</t>
  </si>
  <si>
    <t>Kategorie</t>
  </si>
  <si>
    <t>Nové stroje a zařízení</t>
  </si>
  <si>
    <t>Zásoby</t>
  </si>
  <si>
    <t>Pohledávky</t>
  </si>
  <si>
    <t>nelze ZVÚ?</t>
  </si>
  <si>
    <t>Hlášky</t>
  </si>
  <si>
    <t>použit ZÚV?</t>
  </si>
  <si>
    <t>Jinými zdroji</t>
  </si>
  <si>
    <t>Jiné zdroje</t>
  </si>
  <si>
    <t>nemovité věci celkem</t>
  </si>
  <si>
    <t>Zařazení</t>
  </si>
  <si>
    <t>Zdroj</t>
  </si>
  <si>
    <t>Dlouhodobý nehmotný majetek</t>
  </si>
  <si>
    <t xml:space="preserve">Vstupy projektu (zajištěnost energie, vody, materiálu, zboží, hlavní dodavatelé - způsob zajištění) </t>
  </si>
  <si>
    <t>Strategie dalšího rozvoje žadatele</t>
  </si>
  <si>
    <t>ZÚV v povoleném rozmezí?</t>
  </si>
  <si>
    <t>ZÚV min.</t>
  </si>
  <si>
    <t>ZÚV max.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</si>
  <si>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</si>
  <si>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</si>
  <si>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</si>
  <si>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</si>
  <si>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</si>
  <si>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</si>
  <si>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</si>
  <si>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</si>
  <si>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</si>
  <si>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Cizí měna rozpor</t>
  </si>
  <si>
    <t>Cizí měna?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</si>
  <si>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</si>
  <si>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</si>
  <si>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</si>
  <si>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</si>
  <si>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Odklad 1. splátky</t>
  </si>
  <si>
    <t>Délka splácení</t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</si>
  <si>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</si>
  <si>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</si>
  <si>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</si>
  <si>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</si>
  <si>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</si>
  <si>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</si>
  <si>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</si>
  <si>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</si>
  <si>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</si>
  <si>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</si>
  <si>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</si>
  <si>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</si>
  <si>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</si>
  <si>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</si>
  <si>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</si>
  <si>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</si>
  <si>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</si>
  <si>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</si>
  <si>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</si>
  <si>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</si>
  <si>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</si>
  <si>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</si>
  <si>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</si>
  <si>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</si>
  <si>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</si>
  <si>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</si>
  <si>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</si>
  <si>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</si>
  <si>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</si>
  <si>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</si>
  <si>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</si>
  <si>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</si>
  <si>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</si>
  <si>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</si>
  <si>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</si>
  <si>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</si>
  <si>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</si>
  <si>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</si>
  <si>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Pořizovací cena
(vč. DPH) v měně pořízení</t>
  </si>
  <si>
    <t>vyberte z nabídky</t>
  </si>
  <si>
    <t>vyberte zaměření projektu</t>
  </si>
  <si>
    <t>prosím specifikujte</t>
  </si>
  <si>
    <t>výše financování přesahuje pořizovací cenu</t>
  </si>
  <si>
    <t>Ostatní výdaje (nezpůsobilé)</t>
  </si>
  <si>
    <t xml:space="preserve"> - max.</t>
  </si>
  <si>
    <t>Zaměření projektu</t>
  </si>
  <si>
    <t>založení nové provozovny</t>
  </si>
  <si>
    <t>rozšíření kapacity výroby/služeb</t>
  </si>
  <si>
    <t>rozšíření výrobního sortimentu</t>
  </si>
  <si>
    <t>zásadní změna celkového výrobního postupu</t>
  </si>
  <si>
    <t>zvýšení technolog. úrovně/konkurenceschopnosti</t>
  </si>
  <si>
    <t>Úhrada v cizí měně?</t>
  </si>
  <si>
    <t>Není vyplněno datum kurzu?</t>
  </si>
  <si>
    <t>nástavby, přístavby, rekonstrukce</t>
  </si>
  <si>
    <t>použité a repasované stroje a zařízení</t>
  </si>
  <si>
    <t>Místo (místa) realizace projektu</t>
  </si>
  <si>
    <t>Zabezpečení prodeje, hlavní odběratelé a jejich charakteristika a plánovaný objem odběru zboží/služeb (výhodou je doložení např. zápisy z jednání, předběžnými nabídkami, letters of intent), informace k inkasu peněžních prostředků a formě plateb od odběratelů</t>
  </si>
  <si>
    <t>Rozbor tržeb po náběhu projektu do horizontu 36 měsíců</t>
  </si>
  <si>
    <t>Rozbor provozních nákladů od náběhu projektu do horizontu 36 měsíců, kalkulace hlavních nákladových položek</t>
  </si>
  <si>
    <t>e)</t>
  </si>
  <si>
    <t>f)</t>
  </si>
  <si>
    <t>Z čeho vychází rozbor nákladů a výnosů a tvorba zdrojů (například zkušenosti společníků či managementu z předchozích podnikání, marketingová studie žadatele nebo poradenského subjektu, výsledky obdobných provozů)</t>
  </si>
  <si>
    <t>Nástavba, přístavba, rekonstr.</t>
  </si>
  <si>
    <t>skutečný podíl</t>
  </si>
  <si>
    <t>způsobilé výdaje hrazené jinými zdroji</t>
  </si>
  <si>
    <t>podíl jiných zdrojů na způsobilých výdajích</t>
  </si>
  <si>
    <t>Max. podíl NRB</t>
  </si>
  <si>
    <t>Zvýhodněný úvěr NRB</t>
  </si>
  <si>
    <t>Kurz ČNB</t>
  </si>
  <si>
    <t>https://www.cnb.cz/cs/financni-trhy/devizovy-trh/kurzy-devizoveho-trhu/kurzy-devizoveho-trhu/index.html?date=</t>
  </si>
  <si>
    <t>Úvěrem
partnera</t>
  </si>
  <si>
    <t>;</t>
  </si>
  <si>
    <t>financ&gt;cena?</t>
  </si>
  <si>
    <t>Min. podíl Partner</t>
  </si>
  <si>
    <t>Úvěr partnera</t>
  </si>
  <si>
    <t>Menší než minimum</t>
  </si>
  <si>
    <r>
      <t xml:space="preserve">Předpoklad vynaložení </t>
    </r>
    <r>
      <rPr>
        <b/>
        <sz val="9"/>
        <rFont val="Arial"/>
        <family val="2"/>
        <charset val="238"/>
      </rPr>
      <t>způsobilých</t>
    </r>
    <r>
      <rPr>
        <sz val="9"/>
        <rFont val="Arial"/>
        <family val="2"/>
        <charset val="238"/>
      </rPr>
      <t xml:space="preserve"> výdajů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v jednotlivých letech realizace projektu</t>
    </r>
  </si>
  <si>
    <t>Příloha PEO žádosti o zvýhodněný úvěr v programu Expanze úvěry OPTAK</t>
  </si>
  <si>
    <t>Podpis osoby oprávněné zastupovat žadatele*</t>
  </si>
  <si>
    <t>Podíl úvěru partnera na způsobilých výdajích:</t>
  </si>
  <si>
    <t xml:space="preserve"> - min.</t>
  </si>
  <si>
    <t>Podíl úvěru partnera a jiných zdrojů na způsobilých výdajích:</t>
  </si>
  <si>
    <t>Podíl úvěru NRB na způsobilých výdajích:</t>
  </si>
  <si>
    <t>2. Předpokládané výdaje a jejich financování</t>
  </si>
  <si>
    <t>a) Výčet výdajů na realizaci projektu</t>
  </si>
  <si>
    <t>b) Souhrn</t>
  </si>
  <si>
    <t>c) Zdroje financování</t>
  </si>
  <si>
    <t>překročen podíl financování úvěrem NRB</t>
  </si>
  <si>
    <t>podíl financování partnerem je příliš nízký</t>
  </si>
  <si>
    <t>výdaj nelze hradit z úvěru NRB</t>
  </si>
  <si>
    <t>neúplné údaje o cizí měně</t>
  </si>
  <si>
    <t>součet zdrojů přesahuje celkové výdaje projektu</t>
  </si>
  <si>
    <t>součet přesahuje způsobilé výdaje projektu</t>
  </si>
  <si>
    <t>* Podpis musí být proveden před pracovníkem NRB nebo úředně ověřen.</t>
  </si>
  <si>
    <t>err</t>
  </si>
  <si>
    <t>Překročeno financování ZÚV</t>
  </si>
  <si>
    <t>3. Směneční ručitelé (avalisté) - vyplňte po dohodě s pracovníkem NRB</t>
  </si>
  <si>
    <t>(v měsících, maximálně 24 měsíců)</t>
  </si>
  <si>
    <t>(v měsících, maximálně 36 měsíců)</t>
  </si>
  <si>
    <t>(v letech, maximálně 15 let)</t>
  </si>
  <si>
    <t>Další parametry úvěru NRB</t>
  </si>
  <si>
    <t>Dodavatelské zajištění projektu (stavby, strojů, termíny dodávek, předpokládané platební podmínky, smluvní zajištění včetně smluv o smlouvách budoucích, závazné objednávky apod.)</t>
  </si>
  <si>
    <t>V případě potřeby (např. složitější projekt) zpracujte popis projektu jako samostatný dokument a výše uvedené body použijte jako osnovu.</t>
  </si>
  <si>
    <t>překročena maximální hodnota</t>
  </si>
  <si>
    <t>Personální zajištění projektu, odborná garance, případná nově vzniklá pracovní místa zaměstnanců</t>
  </si>
  <si>
    <t>Popis záměru</t>
  </si>
  <si>
    <t>Kurzy cizích měn</t>
  </si>
  <si>
    <t>odkaz na platný kurzovní lístek ZDE</t>
  </si>
  <si>
    <t>opravte či doplňte údaje v bodě 2</t>
  </si>
  <si>
    <t>Pozemky</t>
  </si>
  <si>
    <t>výstavba</t>
  </si>
  <si>
    <t>Koupě budovy (funkčního celku)</t>
  </si>
  <si>
    <t>FVE, akumulace</t>
  </si>
  <si>
    <t>Výstavba</t>
  </si>
  <si>
    <t>Kotel a rozvody fosil. paliv</t>
  </si>
  <si>
    <t>kotel a rozvody fosilních paliv v budově</t>
  </si>
  <si>
    <t>Dlouhodobý hmotný majetek</t>
  </si>
  <si>
    <t>Projekt celkem</t>
  </si>
  <si>
    <t>koupě budovy (funkčního celku)</t>
  </si>
  <si>
    <t>pozemky</t>
  </si>
  <si>
    <t>Použité/repas stroje a zařízení</t>
  </si>
  <si>
    <t>Úvěrem NRB</t>
  </si>
  <si>
    <t>Úvěr NRB</t>
  </si>
  <si>
    <t xml:space="preserve">Způsobilé </t>
  </si>
  <si>
    <t>zbývá zařadit:</t>
  </si>
  <si>
    <t>Datum podání žádosti / vyplnění</t>
  </si>
  <si>
    <t>dnešní denní kurz ČNB je k dispozici od 14:30</t>
  </si>
  <si>
    <t>odkaz se vytvoří po vyplnění data</t>
  </si>
  <si>
    <t>prosím vyplňte</t>
  </si>
  <si>
    <t>FVE</t>
  </si>
  <si>
    <t>(platná od 2. 2.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</si>
</sst>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\)"/>
    <numFmt numFmtId="167" formatCode="#,##0\ &quot;Kč&quot;"/>
  </numFmts>
  <fonts count="27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5F5F5F"/>
      <name val="Arial"/>
      <family val="2"/>
      <charset val="238"/>
    </font>
    <font>
      <b/>
      <sz val="9"/>
      <color rgb="FF5F5F5F"/>
      <name val="Arial"/>
      <family val="2"/>
      <charset val="238"/>
    </font>
    <font>
      <b/>
      <u/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24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06">
    <xf numFmtId="0" fontId="0" fillId="0" borderId="0" xfId="0"/>
    <xf numFmtId="0" fontId="15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left" vertical="top"/>
    </xf>
    <xf numFmtId="0" fontId="18" fillId="0" borderId="0" xfId="0" applyFont="1"/>
    <xf numFmtId="0" fontId="22" fillId="0" borderId="0" xfId="2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17" fillId="0" borderId="0" xfId="0" quotePrefix="1" applyFont="1" applyAlignment="1">
      <alignment horizontal="left" vertical="top"/>
    </xf>
    <xf numFmtId="0" fontId="17" fillId="0" borderId="0" xfId="0" quotePrefix="1" applyFont="1"/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10" fontId="1" fillId="0" borderId="0" xfId="0" applyNumberFormat="1" applyFont="1"/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14" fontId="16" fillId="0" borderId="0" xfId="0" applyNumberFormat="1" applyFont="1"/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24" fillId="0" borderId="0" xfId="0" applyFont="1"/>
    <xf numFmtId="0" fontId="12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2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indent="1"/>
    </xf>
    <xf numFmtId="0" fontId="10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left" indent="1"/>
    </xf>
    <xf numFmtId="165" fontId="8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indent="1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quotePrefix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165" fontId="9" fillId="0" borderId="0" xfId="0" applyNumberFormat="1" applyFont="1" applyAlignment="1">
      <alignment horizontal="left" vertical="center" indent="1"/>
    </xf>
    <xf numFmtId="10" fontId="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 indent="1"/>
    </xf>
    <xf numFmtId="165" fontId="19" fillId="0" borderId="0" xfId="0" applyNumberFormat="1" applyFont="1" applyAlignment="1">
      <alignment wrapText="1"/>
    </xf>
    <xf numFmtId="0" fontId="19" fillId="0" borderId="0" xfId="0" applyFont="1" applyAlignment="1">
      <alignment horizontal="left" vertical="center" indent="1"/>
    </xf>
    <xf numFmtId="10" fontId="20" fillId="0" borderId="0" xfId="0" applyNumberFormat="1" applyFont="1" applyAlignment="1">
      <alignment horizontal="center" vertical="center" wrapText="1"/>
    </xf>
    <xf numFmtId="0" fontId="1" fillId="0" borderId="11" xfId="0" quotePrefix="1" applyFont="1" applyBorder="1" applyAlignment="1">
      <alignment horizontal="left" vertical="center" indent="1"/>
    </xf>
    <xf numFmtId="0" fontId="1" fillId="0" borderId="0" xfId="0" quotePrefix="1" applyFont="1" applyAlignment="1">
      <alignment vertical="center"/>
    </xf>
    <xf numFmtId="9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165" fontId="19" fillId="0" borderId="0" xfId="0" applyNumberFormat="1" applyFont="1" applyAlignment="1">
      <alignment horizontal="right" vertical="center" indent="1"/>
    </xf>
    <xf numFmtId="0" fontId="20" fillId="0" borderId="0" xfId="0" quotePrefix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 indent="2"/>
    </xf>
    <xf numFmtId="0" fontId="9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5" fontId="1" fillId="0" borderId="11" xfId="0" applyNumberFormat="1" applyFont="1" applyBorder="1" applyAlignment="1">
      <alignment horizontal="left" indent="1"/>
    </xf>
    <xf numFmtId="166" fontId="9" fillId="0" borderId="0" xfId="0" applyNumberFormat="1" applyFont="1"/>
    <xf numFmtId="166" fontId="1" fillId="0" borderId="0" xfId="0" applyNumberFormat="1" applyFont="1"/>
    <xf numFmtId="0" fontId="24" fillId="0" borderId="0" xfId="0" applyFont="1" applyAlignment="1">
      <alignment horizontal="left" vertical="center"/>
    </xf>
    <xf numFmtId="0" fontId="14" fillId="0" borderId="0" xfId="0" applyFont="1"/>
    <xf numFmtId="0" fontId="1" fillId="2" borderId="1" xfId="0" applyFont="1" applyFill="1" applyBorder="1" applyAlignment="1">
      <alignment horizontal="left" vertical="center" wrapText="1" indent="5"/>
    </xf>
    <xf numFmtId="0" fontId="1" fillId="2" borderId="2" xfId="0" applyFont="1" applyFill="1" applyBorder="1" applyAlignment="1">
      <alignment horizontal="left" vertical="center" wrapText="1" indent="5"/>
    </xf>
    <xf numFmtId="0" fontId="1" fillId="2" borderId="3" xfId="0" applyFont="1" applyFill="1" applyBorder="1" applyAlignment="1">
      <alignment horizontal="left" vertical="center" wrapText="1" indent="5"/>
    </xf>
    <xf numFmtId="0" fontId="1" fillId="2" borderId="1" xfId="0" applyFont="1" applyFill="1" applyBorder="1" applyAlignment="1">
      <alignment horizontal="left" vertical="center" wrapText="1" indent="8"/>
    </xf>
    <xf numFmtId="0" fontId="1" fillId="2" borderId="2" xfId="0" applyFont="1" applyFill="1" applyBorder="1" applyAlignment="1">
      <alignment horizontal="left" vertical="center" wrapText="1" indent="8"/>
    </xf>
    <xf numFmtId="0" fontId="1" fillId="2" borderId="3" xfId="0" applyFont="1" applyFill="1" applyBorder="1" applyAlignment="1">
      <alignment horizontal="left" vertical="center" wrapText="1" indent="8"/>
    </xf>
    <xf numFmtId="165" fontId="2" fillId="2" borderId="4" xfId="0" applyNumberFormat="1" applyFont="1" applyFill="1" applyBorder="1" applyAlignment="1">
      <alignment horizontal="right" vertical="center" wrapText="1" indent="1"/>
    </xf>
    <xf numFmtId="165" fontId="1" fillId="2" borderId="4" xfId="0" applyNumberFormat="1" applyFont="1" applyFill="1" applyBorder="1" applyAlignment="1">
      <alignment horizontal="right" vertical="center" wrapText="1" inden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165" fontId="2" fillId="2" borderId="4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 inden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7" fontId="1" fillId="0" borderId="0" xfId="0" applyNumberFormat="1" applyFont="1" applyAlignment="1">
      <alignment horizontal="left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65" fontId="2" fillId="3" borderId="4" xfId="0" applyNumberFormat="1" applyFont="1" applyFill="1" applyBorder="1" applyAlignment="1">
      <alignment horizontal="right" vertical="center" wrapText="1" inden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9" fontId="1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2" xfId="0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4" xfId="0" applyFont="1" applyFill="1" applyBorder="1"/>
    <xf numFmtId="0" fontId="7" fillId="3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3">
    <cellStyle name="Čárka" xfId="1" builtinId="3"/>
    <cellStyle name="Hypertextový odkaz" xfId="2" builtinId="8"/>
    <cellStyle name="Normální" xfId="0" builtinId="0"/>
  </cellStyles>
  <dxfs count="13">
    <dxf>
      <fill>
        <patternFill>
          <bgColor theme="0" tint="-4.9989318521683403E-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u/>
        <color rgb="FF0070C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00FF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nb.cz/cs/financni-trhy/devizovy-trh/kurzy-devizoveho-trhu/kurzy-devizoveho-trhu/index.html?da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81"/>
  <sheetViews>
    <sheetView showGridLines="0" tabSelected="1" zoomScaleNormal="100" zoomScaleSheetLayoutView="85" zoomScalePageLayoutView="85" workbookViewId="0">
      <selection activeCell="A5" sqref="A5:AD5"/>
    </sheetView>
  </sheetViews>
  <sheetFormatPr defaultColWidth="3.7109375" defaultRowHeight="15" customHeight="1" x14ac:dyDescent="0.2"/>
  <cols>
    <col min="1" max="1" width="3.7109375" style="7" customWidth="1"/>
    <col min="2" max="15" width="3.7109375" style="7"/>
    <col min="16" max="19" width="3.7109375" style="7" customWidth="1"/>
    <col min="20" max="21" width="3.7109375" style="7"/>
    <col min="22" max="26" width="3.7109375" style="7" customWidth="1"/>
    <col min="27" max="27" width="3.7109375" style="7"/>
    <col min="28" max="28" width="3.7109375" style="7" customWidth="1"/>
    <col min="29" max="29" width="3.7109375" style="7"/>
    <col min="30" max="30" width="3.7109375" style="7" customWidth="1"/>
    <col min="31" max="35" width="3.7109375" style="7"/>
    <col min="36" max="36" width="3.7109375" style="7" customWidth="1"/>
    <col min="37" max="40" width="3.7109375" style="7"/>
    <col min="41" max="48" width="3.7109375" style="7" customWidth="1"/>
    <col min="49" max="49" width="4.42578125" style="7" bestFit="1" customWidth="1"/>
    <col min="50" max="50" width="9.85546875" style="7" bestFit="1" customWidth="1"/>
    <col min="51" max="51" width="10.5703125" style="7" bestFit="1" customWidth="1"/>
    <col min="52" max="52" width="12" style="7" bestFit="1" customWidth="1"/>
    <col min="53" max="53" width="14.7109375" style="7" bestFit="1" customWidth="1"/>
    <col min="54" max="62" width="3.7109375" style="7" customWidth="1"/>
    <col min="63" max="63" width="3.5703125" style="7" customWidth="1"/>
    <col min="64" max="65" width="3.7109375" style="7" customWidth="1"/>
    <col min="66" max="70" width="12.140625" style="7" customWidth="1"/>
    <col min="71" max="71" width="14.5703125" style="7" customWidth="1"/>
    <col min="72" max="73" width="12.140625" style="7" customWidth="1"/>
    <col min="74" max="74" width="13.28515625" style="7" bestFit="1" customWidth="1"/>
    <col min="75" max="99" width="3.7109375" style="7" customWidth="1"/>
    <col min="100" max="16384" width="3.7109375" style="7"/>
  </cols>
  <sheetData>
    <row r="1" spans="1:64" ht="15" customHeight="1" x14ac:dyDescent="0.2">
      <c r="A1" s="6" t="s">
        <v>155</v>
      </c>
      <c r="AN1" s="21"/>
    </row>
    <row r="2" spans="1:64" ht="15" customHeight="1" x14ac:dyDescent="0.2">
      <c r="A2" s="22" t="s">
        <v>208</v>
      </c>
    </row>
    <row r="4" spans="1:64" ht="15" customHeight="1" x14ac:dyDescent="0.2">
      <c r="A4" s="6" t="s">
        <v>0</v>
      </c>
    </row>
    <row r="5" spans="1:64" ht="15" customHeight="1" x14ac:dyDescent="0.2">
      <c r="A5" s="110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2"/>
    </row>
    <row r="6" spans="1:64" ht="3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64" ht="15" customHeight="1" x14ac:dyDescent="0.2">
      <c r="A7" s="6" t="s">
        <v>37</v>
      </c>
      <c r="B7" s="188"/>
      <c r="C7" s="189"/>
      <c r="D7" s="189"/>
      <c r="E7" s="189"/>
      <c r="F7" s="189"/>
      <c r="G7" s="190"/>
    </row>
    <row r="8" spans="1:64" ht="30" x14ac:dyDescent="0.2">
      <c r="A8" s="171" t="s">
        <v>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</row>
    <row r="9" spans="1:64" ht="9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</row>
    <row r="10" spans="1:64" ht="18" x14ac:dyDescent="0.25">
      <c r="A10" s="25" t="s">
        <v>73</v>
      </c>
    </row>
    <row r="11" spans="1:64" ht="12" x14ac:dyDescent="0.2"/>
    <row r="12" spans="1:64" ht="12" customHeight="1" x14ac:dyDescent="0.2">
      <c r="A12" s="26" t="s">
        <v>36</v>
      </c>
      <c r="B12" s="105" t="s">
        <v>183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7"/>
    </row>
    <row r="13" spans="1:64" ht="99.95" customHeight="1" x14ac:dyDescent="0.2">
      <c r="A13" s="27"/>
      <c r="B13" s="102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4"/>
    </row>
    <row r="14" spans="1:64" ht="3.95" customHeight="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1:64" ht="12" customHeight="1" x14ac:dyDescent="0.2">
      <c r="A15" s="26" t="s">
        <v>23</v>
      </c>
      <c r="B15" s="105" t="s">
        <v>133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7"/>
    </row>
    <row r="16" spans="1:64" ht="99.95" customHeight="1" x14ac:dyDescent="0.2">
      <c r="A16" s="27"/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4"/>
    </row>
    <row r="17" spans="1:41" ht="3.95" customHeigh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</row>
    <row r="18" spans="1:41" ht="12" customHeight="1" x14ac:dyDescent="0.2">
      <c r="A18" s="26" t="s">
        <v>24</v>
      </c>
      <c r="B18" s="105" t="s">
        <v>115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7"/>
    </row>
    <row r="19" spans="1:41" ht="80.099999999999994" customHeight="1" x14ac:dyDescent="0.2">
      <c r="A19" s="27"/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4"/>
    </row>
    <row r="20" spans="1:41" ht="3.95" customHeight="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</row>
    <row r="21" spans="1:41" ht="12" customHeight="1" x14ac:dyDescent="0.2">
      <c r="A21" s="26" t="s">
        <v>25</v>
      </c>
      <c r="B21" s="105" t="s">
        <v>26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7"/>
    </row>
    <row r="22" spans="1:41" ht="80.099999999999994" customHeight="1" x14ac:dyDescent="0.2">
      <c r="A22" s="27"/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4"/>
    </row>
    <row r="23" spans="1:41" ht="3.95" customHeight="1" x14ac:dyDescent="0.2">
      <c r="A23" s="27"/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7"/>
    </row>
    <row r="24" spans="1:41" ht="12" customHeight="1" x14ac:dyDescent="0.2">
      <c r="A24" s="26" t="s">
        <v>137</v>
      </c>
      <c r="B24" s="105" t="s">
        <v>179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7"/>
    </row>
    <row r="25" spans="1:41" ht="80.099999999999994" customHeight="1" x14ac:dyDescent="0.2">
      <c r="A25" s="27"/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4"/>
    </row>
    <row r="26" spans="1:41" ht="3.95" customHeight="1" x14ac:dyDescent="0.2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41" ht="12" customHeight="1" x14ac:dyDescent="0.2">
      <c r="A27" s="26" t="s">
        <v>138</v>
      </c>
      <c r="B27" s="105" t="s">
        <v>56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7"/>
    </row>
    <row r="28" spans="1:41" ht="80.099999999999994" customHeight="1" x14ac:dyDescent="0.2">
      <c r="A28" s="27"/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4"/>
    </row>
    <row r="29" spans="1:41" ht="3.95" customHeight="1" x14ac:dyDescent="0.2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41" ht="12" customHeight="1" x14ac:dyDescent="0.2">
      <c r="A30" s="26" t="s">
        <v>27</v>
      </c>
      <c r="B30" s="105" t="s">
        <v>74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7"/>
    </row>
    <row r="31" spans="1:41" ht="80.099999999999994" customHeight="1" x14ac:dyDescent="0.2">
      <c r="A31" s="27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4"/>
    </row>
    <row r="32" spans="1:41" ht="3" customHeight="1" x14ac:dyDescent="0.2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41" ht="1.5" customHeight="1" x14ac:dyDescent="0.2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41" ht="25.5" customHeight="1" x14ac:dyDescent="0.2">
      <c r="A34" s="26" t="s">
        <v>28</v>
      </c>
      <c r="B34" s="105" t="s">
        <v>134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7"/>
    </row>
    <row r="35" spans="1:41" ht="80.099999999999994" customHeight="1" x14ac:dyDescent="0.2">
      <c r="A35" s="27"/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4"/>
    </row>
    <row r="36" spans="1:41" ht="3.95" customHeight="1" x14ac:dyDescent="0.2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41" ht="12" x14ac:dyDescent="0.2">
      <c r="A37" s="26" t="s">
        <v>29</v>
      </c>
      <c r="B37" s="105" t="s">
        <v>182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7"/>
    </row>
    <row r="38" spans="1:41" ht="80.099999999999994" customHeight="1" x14ac:dyDescent="0.2">
      <c r="A38" s="27"/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4"/>
    </row>
    <row r="39" spans="1:41" ht="3.9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1:41" ht="12" customHeight="1" x14ac:dyDescent="0.2">
      <c r="A40" s="26" t="s">
        <v>30</v>
      </c>
      <c r="B40" s="105" t="s">
        <v>135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7"/>
    </row>
    <row r="41" spans="1:41" ht="80.099999999999994" customHeight="1" x14ac:dyDescent="0.2">
      <c r="A41" s="27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4"/>
    </row>
    <row r="42" spans="1:41" ht="3.95" customHeight="1" x14ac:dyDescent="0.2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1:41" ht="12" customHeight="1" x14ac:dyDescent="0.2">
      <c r="A43" s="26" t="s">
        <v>31</v>
      </c>
      <c r="B43" s="105" t="s">
        <v>136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7"/>
    </row>
    <row r="44" spans="1:41" ht="80.099999999999994" customHeight="1" x14ac:dyDescent="0.2">
      <c r="A44" s="27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4"/>
    </row>
    <row r="45" spans="1:41" ht="3.95" customHeigh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41" ht="26.1" customHeight="1" x14ac:dyDescent="0.2">
      <c r="A46" s="26" t="s">
        <v>32</v>
      </c>
      <c r="B46" s="105" t="s">
        <v>139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7"/>
    </row>
    <row r="47" spans="1:41" ht="80.099999999999994" customHeight="1" x14ac:dyDescent="0.2">
      <c r="A47" s="27"/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4"/>
    </row>
    <row r="48" spans="1:41" ht="3.95" customHeight="1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1:64" ht="12" customHeight="1" x14ac:dyDescent="0.2">
      <c r="A49" s="26" t="s">
        <v>33</v>
      </c>
      <c r="B49" s="105" t="s">
        <v>35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7"/>
    </row>
    <row r="50" spans="1:64" ht="80.099999999999994" customHeight="1" x14ac:dyDescent="0.2">
      <c r="A50" s="27"/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4"/>
    </row>
    <row r="51" spans="1:64" ht="3.95" customHeight="1" x14ac:dyDescent="0.2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1:64" ht="12" customHeight="1" x14ac:dyDescent="0.2">
      <c r="A52" s="26" t="s">
        <v>34</v>
      </c>
      <c r="B52" s="105" t="s">
        <v>57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7"/>
    </row>
    <row r="53" spans="1:64" ht="80.099999999999994" customHeight="1" x14ac:dyDescent="0.2">
      <c r="A53" s="27"/>
      <c r="B53" s="102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4"/>
    </row>
    <row r="54" spans="1:64" ht="12" x14ac:dyDescent="0.2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64" ht="12" x14ac:dyDescent="0.2">
      <c r="A55" s="204" t="s">
        <v>180</v>
      </c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</row>
    <row r="56" spans="1:64" ht="20.2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N56" s="7" t="s">
        <v>149</v>
      </c>
    </row>
    <row r="57" spans="1:64" ht="20.25" customHeight="1" x14ac:dyDescent="0.25">
      <c r="A57" s="25" t="s">
        <v>161</v>
      </c>
    </row>
    <row r="58" spans="1:64" ht="13.5" customHeight="1" x14ac:dyDescent="0.2">
      <c r="A58" s="6"/>
    </row>
    <row r="59" spans="1:64" ht="18.600000000000001" customHeight="1" x14ac:dyDescent="0.2">
      <c r="A59" s="31" t="s">
        <v>162</v>
      </c>
    </row>
    <row r="60" spans="1:64" ht="9" customHeight="1" x14ac:dyDescent="0.2">
      <c r="A60" s="32"/>
    </row>
    <row r="61" spans="1:64" ht="13.5" customHeight="1" x14ac:dyDescent="0.2">
      <c r="A61" s="193" t="s">
        <v>42</v>
      </c>
      <c r="B61" s="194"/>
      <c r="C61" s="194"/>
      <c r="D61" s="194"/>
      <c r="E61" s="194"/>
      <c r="F61" s="194"/>
      <c r="G61" s="194"/>
      <c r="H61" s="194"/>
      <c r="I61" s="194"/>
      <c r="J61" s="195"/>
      <c r="K61" s="193" t="s">
        <v>53</v>
      </c>
      <c r="L61" s="194"/>
      <c r="M61" s="194"/>
      <c r="N61" s="194"/>
      <c r="O61" s="194"/>
      <c r="P61" s="194"/>
      <c r="Q61" s="195"/>
      <c r="R61" s="193" t="s">
        <v>116</v>
      </c>
      <c r="S61" s="194"/>
      <c r="T61" s="194"/>
      <c r="U61" s="195"/>
      <c r="V61" s="109" t="s">
        <v>69</v>
      </c>
      <c r="W61" s="109"/>
      <c r="X61" s="200" t="s">
        <v>67</v>
      </c>
      <c r="Y61" s="201"/>
      <c r="Z61" s="193" t="s">
        <v>68</v>
      </c>
      <c r="AA61" s="194"/>
      <c r="AB61" s="194"/>
      <c r="AC61" s="195"/>
      <c r="AD61" s="199" t="s">
        <v>72</v>
      </c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</row>
    <row r="62" spans="1:64" ht="27" customHeight="1" x14ac:dyDescent="0.2">
      <c r="A62" s="196"/>
      <c r="B62" s="197"/>
      <c r="C62" s="197"/>
      <c r="D62" s="197"/>
      <c r="E62" s="197"/>
      <c r="F62" s="197"/>
      <c r="G62" s="197"/>
      <c r="H62" s="197"/>
      <c r="I62" s="197"/>
      <c r="J62" s="198"/>
      <c r="K62" s="196"/>
      <c r="L62" s="197"/>
      <c r="M62" s="197"/>
      <c r="N62" s="197"/>
      <c r="O62" s="197"/>
      <c r="P62" s="197"/>
      <c r="Q62" s="198"/>
      <c r="R62" s="196"/>
      <c r="S62" s="197"/>
      <c r="T62" s="197"/>
      <c r="U62" s="198"/>
      <c r="V62" s="109"/>
      <c r="W62" s="109"/>
      <c r="X62" s="202"/>
      <c r="Y62" s="203"/>
      <c r="Z62" s="196"/>
      <c r="AA62" s="197"/>
      <c r="AB62" s="197"/>
      <c r="AC62" s="198"/>
      <c r="AD62" s="123" t="s">
        <v>199</v>
      </c>
      <c r="AE62" s="124"/>
      <c r="AF62" s="124"/>
      <c r="AG62" s="125"/>
      <c r="AH62" s="123" t="s">
        <v>148</v>
      </c>
      <c r="AI62" s="124"/>
      <c r="AJ62" s="124"/>
      <c r="AK62" s="125"/>
      <c r="AL62" s="199" t="s">
        <v>50</v>
      </c>
      <c r="AM62" s="199"/>
      <c r="AN62" s="199"/>
      <c r="AO62" s="199"/>
    </row>
    <row r="63" spans="1:64" ht="14.1" customHeight="1" x14ac:dyDescent="0.2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26"/>
      <c r="S63" s="127"/>
      <c r="T63" s="127"/>
      <c r="U63" s="128"/>
      <c r="V63" s="101"/>
      <c r="W63" s="101"/>
      <c r="X63" s="113"/>
      <c r="Y63" s="114"/>
      <c r="Z63" s="115" t="str">
        <f t="shared" ref="Z63:Z91" si="0">IF(R63="","",IF(X63="",R63,CEILING(R63*X63,1)))</f>
        <v/>
      </c>
      <c r="AA63" s="116"/>
      <c r="AB63" s="116"/>
      <c r="AC63" s="117"/>
      <c r="AD63" s="126"/>
      <c r="AE63" s="127"/>
      <c r="AF63" s="127"/>
      <c r="AG63" s="128"/>
      <c r="AH63" s="126"/>
      <c r="AI63" s="127"/>
      <c r="AJ63" s="127"/>
      <c r="AK63" s="128"/>
      <c r="AL63" s="108" t="str">
        <f t="shared" ref="AL63:AL91" si="1">IF(Z63="","",Z63-AD63-AH63)</f>
        <v/>
      </c>
      <c r="AM63" s="108"/>
      <c r="AN63" s="108"/>
      <c r="AO63" s="108"/>
      <c r="AP63" s="33" t="str">
        <f>IF(_vst!AT2=1,_vst!$AO$2,IF(_vst!AV2=1,_vst!$AO$4,IF(_vst!AU2=1,_vst!$AO$3,"")))</f>
        <v/>
      </c>
    </row>
    <row r="64" spans="1:64" ht="13.5" customHeight="1" x14ac:dyDescent="0.2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26"/>
      <c r="S64" s="127"/>
      <c r="T64" s="127"/>
      <c r="U64" s="128"/>
      <c r="V64" s="101"/>
      <c r="W64" s="101"/>
      <c r="X64" s="113"/>
      <c r="Y64" s="114"/>
      <c r="Z64" s="115" t="str">
        <f t="shared" si="0"/>
        <v/>
      </c>
      <c r="AA64" s="116"/>
      <c r="AB64" s="116"/>
      <c r="AC64" s="117"/>
      <c r="AD64" s="126"/>
      <c r="AE64" s="127"/>
      <c r="AF64" s="127"/>
      <c r="AG64" s="128"/>
      <c r="AH64" s="126"/>
      <c r="AI64" s="127"/>
      <c r="AJ64" s="127"/>
      <c r="AK64" s="128"/>
      <c r="AL64" s="108" t="str">
        <f t="shared" si="1"/>
        <v/>
      </c>
      <c r="AM64" s="108"/>
      <c r="AN64" s="108"/>
      <c r="AO64" s="108"/>
      <c r="AP64" s="33" t="str">
        <f>IF(_vst!AT3=1,_vst!$AO$2,IF(_vst!AV3=1,_vst!$AO$4,IF(_vst!AU3=1,_vst!$AO$3,"")))</f>
        <v/>
      </c>
    </row>
    <row r="65" spans="1:42" ht="14.1" customHeight="1" x14ac:dyDescent="0.2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26"/>
      <c r="S65" s="127"/>
      <c r="T65" s="127"/>
      <c r="U65" s="128"/>
      <c r="V65" s="101"/>
      <c r="W65" s="101"/>
      <c r="X65" s="113"/>
      <c r="Y65" s="114"/>
      <c r="Z65" s="115" t="str">
        <f t="shared" si="0"/>
        <v/>
      </c>
      <c r="AA65" s="116"/>
      <c r="AB65" s="116"/>
      <c r="AC65" s="117"/>
      <c r="AD65" s="126"/>
      <c r="AE65" s="127"/>
      <c r="AF65" s="127"/>
      <c r="AG65" s="128"/>
      <c r="AH65" s="126"/>
      <c r="AI65" s="127"/>
      <c r="AJ65" s="127"/>
      <c r="AK65" s="128"/>
      <c r="AL65" s="108" t="str">
        <f t="shared" si="1"/>
        <v/>
      </c>
      <c r="AM65" s="108"/>
      <c r="AN65" s="108"/>
      <c r="AO65" s="108"/>
      <c r="AP65" s="33" t="str">
        <f>IF(_vst!AT4=1,_vst!$AO$2,IF(_vst!AV4=1,_vst!$AO$4,IF(_vst!AU4=1,_vst!$AO$3,"")))</f>
        <v/>
      </c>
    </row>
    <row r="66" spans="1:42" ht="14.1" customHeight="1" x14ac:dyDescent="0.2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26"/>
      <c r="S66" s="127"/>
      <c r="T66" s="127"/>
      <c r="U66" s="128"/>
      <c r="V66" s="101"/>
      <c r="W66" s="101"/>
      <c r="X66" s="113"/>
      <c r="Y66" s="114"/>
      <c r="Z66" s="115" t="str">
        <f t="shared" si="0"/>
        <v/>
      </c>
      <c r="AA66" s="116"/>
      <c r="AB66" s="116"/>
      <c r="AC66" s="117"/>
      <c r="AD66" s="126"/>
      <c r="AE66" s="127"/>
      <c r="AF66" s="127"/>
      <c r="AG66" s="128"/>
      <c r="AH66" s="126"/>
      <c r="AI66" s="127"/>
      <c r="AJ66" s="127"/>
      <c r="AK66" s="128"/>
      <c r="AL66" s="108" t="str">
        <f t="shared" si="1"/>
        <v/>
      </c>
      <c r="AM66" s="108"/>
      <c r="AN66" s="108"/>
      <c r="AO66" s="108"/>
      <c r="AP66" s="33" t="str">
        <f>IF(_vst!AT5=1,_vst!$AO$2,IF(_vst!AV5=1,_vst!$AO$4,IF(_vst!AU5=1,_vst!$AO$3,"")))</f>
        <v/>
      </c>
    </row>
    <row r="67" spans="1:42" ht="14.1" customHeight="1" x14ac:dyDescent="0.2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26"/>
      <c r="S67" s="127"/>
      <c r="T67" s="127"/>
      <c r="U67" s="128"/>
      <c r="V67" s="101"/>
      <c r="W67" s="101"/>
      <c r="X67" s="113"/>
      <c r="Y67" s="114"/>
      <c r="Z67" s="115" t="str">
        <f t="shared" si="0"/>
        <v/>
      </c>
      <c r="AA67" s="116"/>
      <c r="AB67" s="116"/>
      <c r="AC67" s="117"/>
      <c r="AD67" s="126"/>
      <c r="AE67" s="127"/>
      <c r="AF67" s="127"/>
      <c r="AG67" s="128"/>
      <c r="AH67" s="126"/>
      <c r="AI67" s="127"/>
      <c r="AJ67" s="127"/>
      <c r="AK67" s="128"/>
      <c r="AL67" s="108" t="str">
        <f t="shared" si="1"/>
        <v/>
      </c>
      <c r="AM67" s="108"/>
      <c r="AN67" s="108"/>
      <c r="AO67" s="108"/>
      <c r="AP67" s="33" t="str">
        <f>IF(_vst!AT6=1,_vst!$AO$2,IF(_vst!AV6=1,_vst!$AO$4,IF(_vst!AU6=1,_vst!$AO$3,"")))</f>
        <v/>
      </c>
    </row>
    <row r="68" spans="1:42" ht="14.1" customHeight="1" x14ac:dyDescent="0.2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26"/>
      <c r="S68" s="127"/>
      <c r="T68" s="127"/>
      <c r="U68" s="128"/>
      <c r="V68" s="101"/>
      <c r="W68" s="101"/>
      <c r="X68" s="113"/>
      <c r="Y68" s="114"/>
      <c r="Z68" s="115" t="str">
        <f t="shared" si="0"/>
        <v/>
      </c>
      <c r="AA68" s="116"/>
      <c r="AB68" s="116"/>
      <c r="AC68" s="117"/>
      <c r="AD68" s="126"/>
      <c r="AE68" s="127"/>
      <c r="AF68" s="127"/>
      <c r="AG68" s="128"/>
      <c r="AH68" s="126"/>
      <c r="AI68" s="127"/>
      <c r="AJ68" s="127"/>
      <c r="AK68" s="128"/>
      <c r="AL68" s="108" t="str">
        <f t="shared" si="1"/>
        <v/>
      </c>
      <c r="AM68" s="108"/>
      <c r="AN68" s="108"/>
      <c r="AO68" s="108"/>
      <c r="AP68" s="33" t="str">
        <f>IF(_vst!AT7=1,_vst!$AO$2,IF(_vst!AV7=1,_vst!$AO$4,IF(_vst!AU7=1,_vst!$AO$3,"")))</f>
        <v/>
      </c>
    </row>
    <row r="69" spans="1:42" ht="14.1" customHeight="1" x14ac:dyDescent="0.2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26"/>
      <c r="S69" s="127"/>
      <c r="T69" s="127"/>
      <c r="U69" s="128"/>
      <c r="V69" s="101"/>
      <c r="W69" s="101"/>
      <c r="X69" s="113"/>
      <c r="Y69" s="114"/>
      <c r="Z69" s="115" t="str">
        <f t="shared" si="0"/>
        <v/>
      </c>
      <c r="AA69" s="116"/>
      <c r="AB69" s="116"/>
      <c r="AC69" s="117"/>
      <c r="AD69" s="126"/>
      <c r="AE69" s="127"/>
      <c r="AF69" s="127"/>
      <c r="AG69" s="128"/>
      <c r="AH69" s="126"/>
      <c r="AI69" s="127"/>
      <c r="AJ69" s="127"/>
      <c r="AK69" s="128"/>
      <c r="AL69" s="108" t="str">
        <f t="shared" si="1"/>
        <v/>
      </c>
      <c r="AM69" s="108"/>
      <c r="AN69" s="108"/>
      <c r="AO69" s="108"/>
      <c r="AP69" s="33" t="str">
        <f>IF(_vst!AT8=1,_vst!$AO$2,IF(_vst!AV8=1,_vst!$AO$4,IF(_vst!AU8=1,_vst!$AO$3,"")))</f>
        <v/>
      </c>
    </row>
    <row r="70" spans="1:42" ht="14.1" customHeight="1" x14ac:dyDescent="0.2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26"/>
      <c r="S70" s="127"/>
      <c r="T70" s="127"/>
      <c r="U70" s="128"/>
      <c r="V70" s="101"/>
      <c r="W70" s="101"/>
      <c r="X70" s="113"/>
      <c r="Y70" s="114"/>
      <c r="Z70" s="115" t="str">
        <f t="shared" si="0"/>
        <v/>
      </c>
      <c r="AA70" s="116"/>
      <c r="AB70" s="116"/>
      <c r="AC70" s="117"/>
      <c r="AD70" s="126"/>
      <c r="AE70" s="127"/>
      <c r="AF70" s="127"/>
      <c r="AG70" s="128"/>
      <c r="AH70" s="126"/>
      <c r="AI70" s="127"/>
      <c r="AJ70" s="127"/>
      <c r="AK70" s="128"/>
      <c r="AL70" s="108" t="str">
        <f t="shared" si="1"/>
        <v/>
      </c>
      <c r="AM70" s="108"/>
      <c r="AN70" s="108"/>
      <c r="AO70" s="108"/>
      <c r="AP70" s="33" t="str">
        <f>IF(_vst!AT9=1,_vst!$AO$2,IF(_vst!AV9=1,_vst!$AO$4,IF(_vst!AU9=1,_vst!$AO$3,"")))</f>
        <v/>
      </c>
    </row>
    <row r="71" spans="1:42" ht="14.1" customHeight="1" x14ac:dyDescent="0.2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26"/>
      <c r="S71" s="127"/>
      <c r="T71" s="127"/>
      <c r="U71" s="128"/>
      <c r="V71" s="101"/>
      <c r="W71" s="101"/>
      <c r="X71" s="113"/>
      <c r="Y71" s="114"/>
      <c r="Z71" s="115" t="str">
        <f t="shared" si="0"/>
        <v/>
      </c>
      <c r="AA71" s="116"/>
      <c r="AB71" s="116"/>
      <c r="AC71" s="117"/>
      <c r="AD71" s="126"/>
      <c r="AE71" s="127"/>
      <c r="AF71" s="127"/>
      <c r="AG71" s="128"/>
      <c r="AH71" s="126"/>
      <c r="AI71" s="127"/>
      <c r="AJ71" s="127"/>
      <c r="AK71" s="128"/>
      <c r="AL71" s="108" t="str">
        <f t="shared" si="1"/>
        <v/>
      </c>
      <c r="AM71" s="108"/>
      <c r="AN71" s="108"/>
      <c r="AO71" s="108"/>
      <c r="AP71" s="33" t="str">
        <f>IF(_vst!AT10=1,_vst!$AO$2,IF(_vst!AV10=1,_vst!$AO$4,IF(_vst!AU10=1,_vst!$AO$3,"")))</f>
        <v/>
      </c>
    </row>
    <row r="72" spans="1:42" ht="14.1" customHeight="1" x14ac:dyDescent="0.2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26"/>
      <c r="S72" s="127"/>
      <c r="T72" s="127"/>
      <c r="U72" s="128"/>
      <c r="V72" s="101"/>
      <c r="W72" s="101"/>
      <c r="X72" s="113"/>
      <c r="Y72" s="114"/>
      <c r="Z72" s="115" t="str">
        <f t="shared" si="0"/>
        <v/>
      </c>
      <c r="AA72" s="116"/>
      <c r="AB72" s="116"/>
      <c r="AC72" s="117"/>
      <c r="AD72" s="126"/>
      <c r="AE72" s="127"/>
      <c r="AF72" s="127"/>
      <c r="AG72" s="128"/>
      <c r="AH72" s="126"/>
      <c r="AI72" s="127"/>
      <c r="AJ72" s="127"/>
      <c r="AK72" s="128"/>
      <c r="AL72" s="108" t="str">
        <f t="shared" si="1"/>
        <v/>
      </c>
      <c r="AM72" s="108"/>
      <c r="AN72" s="108"/>
      <c r="AO72" s="108"/>
      <c r="AP72" s="33" t="str">
        <f>IF(_vst!AT11=1,_vst!$AO$2,IF(_vst!AV11=1,_vst!$AO$4,IF(_vst!AU11=1,_vst!$AO$3,"")))</f>
        <v/>
      </c>
    </row>
    <row r="73" spans="1:42" ht="14.1" customHeight="1" x14ac:dyDescent="0.2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26"/>
      <c r="S73" s="127"/>
      <c r="T73" s="127"/>
      <c r="U73" s="128"/>
      <c r="V73" s="101"/>
      <c r="W73" s="101"/>
      <c r="X73" s="113"/>
      <c r="Y73" s="114"/>
      <c r="Z73" s="115" t="str">
        <f t="shared" si="0"/>
        <v/>
      </c>
      <c r="AA73" s="116"/>
      <c r="AB73" s="116"/>
      <c r="AC73" s="117"/>
      <c r="AD73" s="126"/>
      <c r="AE73" s="127"/>
      <c r="AF73" s="127"/>
      <c r="AG73" s="128"/>
      <c r="AH73" s="126"/>
      <c r="AI73" s="127"/>
      <c r="AJ73" s="127"/>
      <c r="AK73" s="128"/>
      <c r="AL73" s="108" t="str">
        <f t="shared" si="1"/>
        <v/>
      </c>
      <c r="AM73" s="108"/>
      <c r="AN73" s="108"/>
      <c r="AO73" s="108"/>
      <c r="AP73" s="33" t="str">
        <f>IF(_vst!AT12=1,_vst!$AO$2,IF(_vst!AV12=1,_vst!$AO$4,IF(_vst!AU12=1,_vst!$AO$3,"")))</f>
        <v/>
      </c>
    </row>
    <row r="74" spans="1:42" ht="14.1" customHeight="1" x14ac:dyDescent="0.2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26"/>
      <c r="S74" s="127"/>
      <c r="T74" s="127"/>
      <c r="U74" s="128"/>
      <c r="V74" s="101"/>
      <c r="W74" s="101"/>
      <c r="X74" s="113"/>
      <c r="Y74" s="114"/>
      <c r="Z74" s="115" t="str">
        <f t="shared" si="0"/>
        <v/>
      </c>
      <c r="AA74" s="116"/>
      <c r="AB74" s="116"/>
      <c r="AC74" s="117"/>
      <c r="AD74" s="126"/>
      <c r="AE74" s="127"/>
      <c r="AF74" s="127"/>
      <c r="AG74" s="128"/>
      <c r="AH74" s="126"/>
      <c r="AI74" s="127"/>
      <c r="AJ74" s="127"/>
      <c r="AK74" s="128"/>
      <c r="AL74" s="108" t="str">
        <f t="shared" si="1"/>
        <v/>
      </c>
      <c r="AM74" s="108"/>
      <c r="AN74" s="108"/>
      <c r="AO74" s="108"/>
      <c r="AP74" s="33" t="str">
        <f>IF(_vst!AT13=1,_vst!$AO$2,IF(_vst!AV13=1,_vst!$AO$4,IF(_vst!AU13=1,_vst!$AO$3,"")))</f>
        <v/>
      </c>
    </row>
    <row r="75" spans="1:42" ht="14.1" customHeight="1" x14ac:dyDescent="0.2">
      <c r="A75" s="110"/>
      <c r="B75" s="111"/>
      <c r="C75" s="111"/>
      <c r="D75" s="111"/>
      <c r="E75" s="111"/>
      <c r="F75" s="111"/>
      <c r="G75" s="111"/>
      <c r="H75" s="111"/>
      <c r="I75" s="111"/>
      <c r="J75" s="112"/>
      <c r="K75" s="118"/>
      <c r="L75" s="118"/>
      <c r="M75" s="118"/>
      <c r="N75" s="118"/>
      <c r="O75" s="118"/>
      <c r="P75" s="118"/>
      <c r="Q75" s="118"/>
      <c r="R75" s="126"/>
      <c r="S75" s="127"/>
      <c r="T75" s="127"/>
      <c r="U75" s="128"/>
      <c r="V75" s="101"/>
      <c r="W75" s="101"/>
      <c r="X75" s="113"/>
      <c r="Y75" s="114"/>
      <c r="Z75" s="115" t="str">
        <f t="shared" si="0"/>
        <v/>
      </c>
      <c r="AA75" s="116"/>
      <c r="AB75" s="116"/>
      <c r="AC75" s="117"/>
      <c r="AD75" s="126"/>
      <c r="AE75" s="127"/>
      <c r="AF75" s="127"/>
      <c r="AG75" s="128"/>
      <c r="AH75" s="126"/>
      <c r="AI75" s="127"/>
      <c r="AJ75" s="127"/>
      <c r="AK75" s="128"/>
      <c r="AL75" s="108" t="str">
        <f t="shared" si="1"/>
        <v/>
      </c>
      <c r="AM75" s="108"/>
      <c r="AN75" s="108"/>
      <c r="AO75" s="108"/>
      <c r="AP75" s="33" t="str">
        <f>IF(_vst!AT14=1,_vst!$AO$2,IF(_vst!AV14=1,_vst!$AO$4,IF(_vst!AU14=1,_vst!$AO$3,"")))</f>
        <v/>
      </c>
    </row>
    <row r="76" spans="1:42" ht="14.1" customHeight="1" x14ac:dyDescent="0.2">
      <c r="A76" s="110"/>
      <c r="B76" s="111"/>
      <c r="C76" s="111"/>
      <c r="D76" s="111"/>
      <c r="E76" s="111"/>
      <c r="F76" s="111"/>
      <c r="G76" s="111"/>
      <c r="H76" s="111"/>
      <c r="I76" s="111"/>
      <c r="J76" s="112"/>
      <c r="K76" s="118"/>
      <c r="L76" s="118"/>
      <c r="M76" s="118"/>
      <c r="N76" s="118"/>
      <c r="O76" s="118"/>
      <c r="P76" s="118"/>
      <c r="Q76" s="118"/>
      <c r="R76" s="126"/>
      <c r="S76" s="127"/>
      <c r="T76" s="127"/>
      <c r="U76" s="128"/>
      <c r="V76" s="101"/>
      <c r="W76" s="101"/>
      <c r="X76" s="113"/>
      <c r="Y76" s="114"/>
      <c r="Z76" s="115" t="str">
        <f t="shared" si="0"/>
        <v/>
      </c>
      <c r="AA76" s="116"/>
      <c r="AB76" s="116"/>
      <c r="AC76" s="117"/>
      <c r="AD76" s="126"/>
      <c r="AE76" s="127"/>
      <c r="AF76" s="127"/>
      <c r="AG76" s="128"/>
      <c r="AH76" s="126"/>
      <c r="AI76" s="127"/>
      <c r="AJ76" s="127"/>
      <c r="AK76" s="128"/>
      <c r="AL76" s="108" t="str">
        <f t="shared" si="1"/>
        <v/>
      </c>
      <c r="AM76" s="108"/>
      <c r="AN76" s="108"/>
      <c r="AO76" s="108"/>
      <c r="AP76" s="33" t="str">
        <f>IF(_vst!AT15=1,_vst!$AO$2,IF(_vst!AV15=1,_vst!$AO$4,IF(_vst!AU15=1,_vst!$AO$3,"")))</f>
        <v/>
      </c>
    </row>
    <row r="77" spans="1:42" ht="14.1" customHeight="1" x14ac:dyDescent="0.2">
      <c r="A77" s="110"/>
      <c r="B77" s="111"/>
      <c r="C77" s="111"/>
      <c r="D77" s="111"/>
      <c r="E77" s="111"/>
      <c r="F77" s="111"/>
      <c r="G77" s="111"/>
      <c r="H77" s="111"/>
      <c r="I77" s="111"/>
      <c r="J77" s="112"/>
      <c r="K77" s="118"/>
      <c r="L77" s="118"/>
      <c r="M77" s="118"/>
      <c r="N77" s="118"/>
      <c r="O77" s="118"/>
      <c r="P77" s="118"/>
      <c r="Q77" s="118"/>
      <c r="R77" s="126"/>
      <c r="S77" s="127"/>
      <c r="T77" s="127"/>
      <c r="U77" s="128"/>
      <c r="V77" s="101"/>
      <c r="W77" s="101"/>
      <c r="X77" s="113"/>
      <c r="Y77" s="114"/>
      <c r="Z77" s="115" t="str">
        <f t="shared" si="0"/>
        <v/>
      </c>
      <c r="AA77" s="116"/>
      <c r="AB77" s="116"/>
      <c r="AC77" s="117"/>
      <c r="AD77" s="126"/>
      <c r="AE77" s="127"/>
      <c r="AF77" s="127"/>
      <c r="AG77" s="128"/>
      <c r="AH77" s="126"/>
      <c r="AI77" s="127"/>
      <c r="AJ77" s="127"/>
      <c r="AK77" s="128"/>
      <c r="AL77" s="108" t="str">
        <f t="shared" si="1"/>
        <v/>
      </c>
      <c r="AM77" s="108"/>
      <c r="AN77" s="108"/>
      <c r="AO77" s="108"/>
      <c r="AP77" s="33" t="str">
        <f>IF(_vst!AT16=1,_vst!$AO$2,IF(_vst!AV16=1,_vst!$AO$4,IF(_vst!AU16=1,_vst!$AO$3,"")))</f>
        <v/>
      </c>
    </row>
    <row r="78" spans="1:42" ht="14.1" customHeight="1" x14ac:dyDescent="0.2">
      <c r="A78" s="110"/>
      <c r="B78" s="111"/>
      <c r="C78" s="111"/>
      <c r="D78" s="111"/>
      <c r="E78" s="111"/>
      <c r="F78" s="111"/>
      <c r="G78" s="111"/>
      <c r="H78" s="111"/>
      <c r="I78" s="111"/>
      <c r="J78" s="112"/>
      <c r="K78" s="118"/>
      <c r="L78" s="118"/>
      <c r="M78" s="118"/>
      <c r="N78" s="118"/>
      <c r="O78" s="118"/>
      <c r="P78" s="118"/>
      <c r="Q78" s="118"/>
      <c r="R78" s="126"/>
      <c r="S78" s="127"/>
      <c r="T78" s="127"/>
      <c r="U78" s="128"/>
      <c r="V78" s="101"/>
      <c r="W78" s="101"/>
      <c r="X78" s="113"/>
      <c r="Y78" s="114"/>
      <c r="Z78" s="115" t="str">
        <f t="shared" si="0"/>
        <v/>
      </c>
      <c r="AA78" s="116"/>
      <c r="AB78" s="116"/>
      <c r="AC78" s="117"/>
      <c r="AD78" s="126"/>
      <c r="AE78" s="127"/>
      <c r="AF78" s="127"/>
      <c r="AG78" s="128"/>
      <c r="AH78" s="126"/>
      <c r="AI78" s="127"/>
      <c r="AJ78" s="127"/>
      <c r="AK78" s="128"/>
      <c r="AL78" s="108" t="str">
        <f t="shared" si="1"/>
        <v/>
      </c>
      <c r="AM78" s="108"/>
      <c r="AN78" s="108"/>
      <c r="AO78" s="108"/>
      <c r="AP78" s="33" t="str">
        <f>IF(_vst!AT17=1,_vst!$AO$2,IF(_vst!AV17=1,_vst!$AO$4,IF(_vst!AU17=1,_vst!$AO$3,"")))</f>
        <v/>
      </c>
    </row>
    <row r="79" spans="1:42" ht="14.1" customHeight="1" x14ac:dyDescent="0.2">
      <c r="A79" s="110"/>
      <c r="B79" s="111"/>
      <c r="C79" s="111"/>
      <c r="D79" s="111"/>
      <c r="E79" s="111"/>
      <c r="F79" s="111"/>
      <c r="G79" s="111"/>
      <c r="H79" s="111"/>
      <c r="I79" s="111"/>
      <c r="J79" s="112"/>
      <c r="K79" s="118"/>
      <c r="L79" s="118"/>
      <c r="M79" s="118"/>
      <c r="N79" s="118"/>
      <c r="O79" s="118"/>
      <c r="P79" s="118"/>
      <c r="Q79" s="118"/>
      <c r="R79" s="126"/>
      <c r="S79" s="127"/>
      <c r="T79" s="127"/>
      <c r="U79" s="128"/>
      <c r="V79" s="101"/>
      <c r="W79" s="101"/>
      <c r="X79" s="113"/>
      <c r="Y79" s="114"/>
      <c r="Z79" s="115" t="str">
        <f t="shared" si="0"/>
        <v/>
      </c>
      <c r="AA79" s="116"/>
      <c r="AB79" s="116"/>
      <c r="AC79" s="117"/>
      <c r="AD79" s="126"/>
      <c r="AE79" s="127"/>
      <c r="AF79" s="127"/>
      <c r="AG79" s="128"/>
      <c r="AH79" s="126"/>
      <c r="AI79" s="127"/>
      <c r="AJ79" s="127"/>
      <c r="AK79" s="128"/>
      <c r="AL79" s="108" t="str">
        <f t="shared" si="1"/>
        <v/>
      </c>
      <c r="AM79" s="108"/>
      <c r="AN79" s="108"/>
      <c r="AO79" s="108"/>
      <c r="AP79" s="33" t="str">
        <f>IF(_vst!AT18=1,_vst!$AO$2,IF(_vst!AV18=1,_vst!$AO$4,IF(_vst!AU18=1,_vst!$AO$3,"")))</f>
        <v/>
      </c>
    </row>
    <row r="80" spans="1:42" ht="14.1" customHeight="1" x14ac:dyDescent="0.2">
      <c r="A80" s="110"/>
      <c r="B80" s="111"/>
      <c r="C80" s="111"/>
      <c r="D80" s="111"/>
      <c r="E80" s="111"/>
      <c r="F80" s="111"/>
      <c r="G80" s="111"/>
      <c r="H80" s="111"/>
      <c r="I80" s="111"/>
      <c r="J80" s="112"/>
      <c r="K80" s="118"/>
      <c r="L80" s="118"/>
      <c r="M80" s="118"/>
      <c r="N80" s="118"/>
      <c r="O80" s="118"/>
      <c r="P80" s="118"/>
      <c r="Q80" s="118"/>
      <c r="R80" s="126"/>
      <c r="S80" s="127"/>
      <c r="T80" s="127"/>
      <c r="U80" s="128"/>
      <c r="V80" s="101"/>
      <c r="W80" s="101"/>
      <c r="X80" s="113"/>
      <c r="Y80" s="114"/>
      <c r="Z80" s="115" t="str">
        <f t="shared" si="0"/>
        <v/>
      </c>
      <c r="AA80" s="116"/>
      <c r="AB80" s="116"/>
      <c r="AC80" s="117"/>
      <c r="AD80" s="126"/>
      <c r="AE80" s="127"/>
      <c r="AF80" s="127"/>
      <c r="AG80" s="128"/>
      <c r="AH80" s="126"/>
      <c r="AI80" s="127"/>
      <c r="AJ80" s="127"/>
      <c r="AK80" s="128"/>
      <c r="AL80" s="108" t="str">
        <f t="shared" si="1"/>
        <v/>
      </c>
      <c r="AM80" s="108"/>
      <c r="AN80" s="108"/>
      <c r="AO80" s="108"/>
      <c r="AP80" s="33" t="str">
        <f>IF(_vst!AT19=1,_vst!$AO$2,IF(_vst!AV19=1,_vst!$AO$4,IF(_vst!AU19=1,_vst!$AO$3,"")))</f>
        <v/>
      </c>
    </row>
    <row r="81" spans="1:44" ht="14.1" customHeight="1" x14ac:dyDescent="0.2">
      <c r="A81" s="110"/>
      <c r="B81" s="111"/>
      <c r="C81" s="111"/>
      <c r="D81" s="111"/>
      <c r="E81" s="111"/>
      <c r="F81" s="111"/>
      <c r="G81" s="111"/>
      <c r="H81" s="111"/>
      <c r="I81" s="111"/>
      <c r="J81" s="112"/>
      <c r="K81" s="110"/>
      <c r="L81" s="111"/>
      <c r="M81" s="111"/>
      <c r="N81" s="111"/>
      <c r="O81" s="111"/>
      <c r="P81" s="111"/>
      <c r="Q81" s="112"/>
      <c r="R81" s="126"/>
      <c r="S81" s="127"/>
      <c r="T81" s="127"/>
      <c r="U81" s="128"/>
      <c r="V81" s="101"/>
      <c r="W81" s="101"/>
      <c r="X81" s="113"/>
      <c r="Y81" s="114"/>
      <c r="Z81" s="115" t="str">
        <f t="shared" si="0"/>
        <v/>
      </c>
      <c r="AA81" s="116"/>
      <c r="AB81" s="116"/>
      <c r="AC81" s="117"/>
      <c r="AD81" s="126"/>
      <c r="AE81" s="127"/>
      <c r="AF81" s="127"/>
      <c r="AG81" s="128"/>
      <c r="AH81" s="126"/>
      <c r="AI81" s="127"/>
      <c r="AJ81" s="127"/>
      <c r="AK81" s="128"/>
      <c r="AL81" s="108" t="str">
        <f t="shared" si="1"/>
        <v/>
      </c>
      <c r="AM81" s="108"/>
      <c r="AN81" s="108"/>
      <c r="AO81" s="108"/>
      <c r="AP81" s="33" t="str">
        <f>IF(_vst!AT20=1,_vst!$AO$2,IF(_vst!AV20=1,_vst!$AO$4,IF(_vst!AU20=1,_vst!$AO$3,"")))</f>
        <v/>
      </c>
    </row>
    <row r="82" spans="1:44" ht="14.1" customHeight="1" x14ac:dyDescent="0.2">
      <c r="A82" s="110"/>
      <c r="B82" s="111"/>
      <c r="C82" s="111"/>
      <c r="D82" s="111"/>
      <c r="E82" s="111"/>
      <c r="F82" s="111"/>
      <c r="G82" s="111"/>
      <c r="H82" s="111"/>
      <c r="I82" s="111"/>
      <c r="J82" s="112"/>
      <c r="K82" s="110"/>
      <c r="L82" s="111"/>
      <c r="M82" s="111"/>
      <c r="N82" s="111"/>
      <c r="O82" s="111"/>
      <c r="P82" s="111"/>
      <c r="Q82" s="112"/>
      <c r="R82" s="126"/>
      <c r="S82" s="127"/>
      <c r="T82" s="127"/>
      <c r="U82" s="128"/>
      <c r="V82" s="101"/>
      <c r="W82" s="101"/>
      <c r="X82" s="113"/>
      <c r="Y82" s="114"/>
      <c r="Z82" s="115" t="str">
        <f t="shared" si="0"/>
        <v/>
      </c>
      <c r="AA82" s="116"/>
      <c r="AB82" s="116"/>
      <c r="AC82" s="117"/>
      <c r="AD82" s="126"/>
      <c r="AE82" s="127"/>
      <c r="AF82" s="127"/>
      <c r="AG82" s="128"/>
      <c r="AH82" s="126"/>
      <c r="AI82" s="127"/>
      <c r="AJ82" s="127"/>
      <c r="AK82" s="128"/>
      <c r="AL82" s="108" t="str">
        <f t="shared" si="1"/>
        <v/>
      </c>
      <c r="AM82" s="108"/>
      <c r="AN82" s="108"/>
      <c r="AO82" s="108"/>
      <c r="AP82" s="33" t="str">
        <f>IF(_vst!AT21=1,_vst!$AO$2,IF(_vst!AV21=1,_vst!$AO$4,IF(_vst!AU21=1,_vst!$AO$3,"")))</f>
        <v/>
      </c>
    </row>
    <row r="83" spans="1:44" ht="14.1" customHeight="1" x14ac:dyDescent="0.2">
      <c r="A83" s="110"/>
      <c r="B83" s="111"/>
      <c r="C83" s="111"/>
      <c r="D83" s="111"/>
      <c r="E83" s="111"/>
      <c r="F83" s="111"/>
      <c r="G83" s="111"/>
      <c r="H83" s="111"/>
      <c r="I83" s="111"/>
      <c r="J83" s="112"/>
      <c r="K83" s="110"/>
      <c r="L83" s="111"/>
      <c r="M83" s="111"/>
      <c r="N83" s="111"/>
      <c r="O83" s="111"/>
      <c r="P83" s="111"/>
      <c r="Q83" s="112"/>
      <c r="R83" s="126"/>
      <c r="S83" s="127"/>
      <c r="T83" s="127"/>
      <c r="U83" s="128"/>
      <c r="V83" s="101"/>
      <c r="W83" s="101"/>
      <c r="X83" s="113"/>
      <c r="Y83" s="114"/>
      <c r="Z83" s="115" t="str">
        <f t="shared" si="0"/>
        <v/>
      </c>
      <c r="AA83" s="116"/>
      <c r="AB83" s="116"/>
      <c r="AC83" s="117"/>
      <c r="AD83" s="126"/>
      <c r="AE83" s="127"/>
      <c r="AF83" s="127"/>
      <c r="AG83" s="128"/>
      <c r="AH83" s="126"/>
      <c r="AI83" s="127"/>
      <c r="AJ83" s="127"/>
      <c r="AK83" s="128"/>
      <c r="AL83" s="108" t="str">
        <f t="shared" si="1"/>
        <v/>
      </c>
      <c r="AM83" s="108"/>
      <c r="AN83" s="108"/>
      <c r="AO83" s="108"/>
      <c r="AP83" s="33" t="str">
        <f>IF(_vst!AT22=1,_vst!$AO$2,IF(_vst!AV22=1,_vst!$AO$4,IF(_vst!AU22=1,_vst!$AO$3,"")))</f>
        <v/>
      </c>
    </row>
    <row r="84" spans="1:44" ht="14.1" customHeight="1" x14ac:dyDescent="0.2">
      <c r="A84" s="110"/>
      <c r="B84" s="111"/>
      <c r="C84" s="111"/>
      <c r="D84" s="111"/>
      <c r="E84" s="111"/>
      <c r="F84" s="111"/>
      <c r="G84" s="111"/>
      <c r="H84" s="111"/>
      <c r="I84" s="111"/>
      <c r="J84" s="112"/>
      <c r="K84" s="110"/>
      <c r="L84" s="111"/>
      <c r="M84" s="111"/>
      <c r="N84" s="111"/>
      <c r="O84" s="111"/>
      <c r="P84" s="111"/>
      <c r="Q84" s="112"/>
      <c r="R84" s="126"/>
      <c r="S84" s="127"/>
      <c r="T84" s="127"/>
      <c r="U84" s="128"/>
      <c r="V84" s="101"/>
      <c r="W84" s="101"/>
      <c r="X84" s="113"/>
      <c r="Y84" s="114"/>
      <c r="Z84" s="115" t="str">
        <f t="shared" si="0"/>
        <v/>
      </c>
      <c r="AA84" s="116"/>
      <c r="AB84" s="116"/>
      <c r="AC84" s="117"/>
      <c r="AD84" s="126"/>
      <c r="AE84" s="127"/>
      <c r="AF84" s="127"/>
      <c r="AG84" s="128"/>
      <c r="AH84" s="126"/>
      <c r="AI84" s="127"/>
      <c r="AJ84" s="127"/>
      <c r="AK84" s="128"/>
      <c r="AL84" s="108" t="str">
        <f t="shared" si="1"/>
        <v/>
      </c>
      <c r="AM84" s="108"/>
      <c r="AN84" s="108"/>
      <c r="AO84" s="108"/>
      <c r="AP84" s="33" t="str">
        <f>IF(_vst!AT23=1,_vst!$AO$2,IF(_vst!AV23=1,_vst!$AO$4,IF(_vst!AU23=1,_vst!$AO$3,"")))</f>
        <v/>
      </c>
    </row>
    <row r="85" spans="1:44" ht="14.1" customHeight="1" x14ac:dyDescent="0.2">
      <c r="A85" s="110"/>
      <c r="B85" s="111"/>
      <c r="C85" s="111"/>
      <c r="D85" s="111"/>
      <c r="E85" s="111"/>
      <c r="F85" s="111"/>
      <c r="G85" s="111"/>
      <c r="H85" s="111"/>
      <c r="I85" s="111"/>
      <c r="J85" s="112"/>
      <c r="K85" s="118"/>
      <c r="L85" s="118"/>
      <c r="M85" s="118"/>
      <c r="N85" s="118"/>
      <c r="O85" s="118"/>
      <c r="P85" s="118"/>
      <c r="Q85" s="118"/>
      <c r="R85" s="126"/>
      <c r="S85" s="127"/>
      <c r="T85" s="127"/>
      <c r="U85" s="128"/>
      <c r="V85" s="101"/>
      <c r="W85" s="101"/>
      <c r="X85" s="113"/>
      <c r="Y85" s="114"/>
      <c r="Z85" s="115" t="str">
        <f t="shared" si="0"/>
        <v/>
      </c>
      <c r="AA85" s="116"/>
      <c r="AB85" s="116"/>
      <c r="AC85" s="117"/>
      <c r="AD85" s="126"/>
      <c r="AE85" s="127"/>
      <c r="AF85" s="127"/>
      <c r="AG85" s="128"/>
      <c r="AH85" s="126"/>
      <c r="AI85" s="127"/>
      <c r="AJ85" s="127"/>
      <c r="AK85" s="128"/>
      <c r="AL85" s="108" t="str">
        <f t="shared" si="1"/>
        <v/>
      </c>
      <c r="AM85" s="108"/>
      <c r="AN85" s="108"/>
      <c r="AO85" s="108"/>
      <c r="AP85" s="33" t="str">
        <f>IF(_vst!AT24=1,_vst!$AO$2,IF(_vst!AV24=1,_vst!$AO$4,IF(_vst!AU24=1,_vst!$AO$3,"")))</f>
        <v/>
      </c>
    </row>
    <row r="86" spans="1:44" ht="14.1" customHeight="1" x14ac:dyDescent="0.2">
      <c r="A86" s="110"/>
      <c r="B86" s="111"/>
      <c r="C86" s="111"/>
      <c r="D86" s="111"/>
      <c r="E86" s="111"/>
      <c r="F86" s="111"/>
      <c r="G86" s="111"/>
      <c r="H86" s="111"/>
      <c r="I86" s="111"/>
      <c r="J86" s="112"/>
      <c r="K86" s="118"/>
      <c r="L86" s="118"/>
      <c r="M86" s="118"/>
      <c r="N86" s="118"/>
      <c r="O86" s="118"/>
      <c r="P86" s="118"/>
      <c r="Q86" s="118"/>
      <c r="R86" s="126"/>
      <c r="S86" s="127"/>
      <c r="T86" s="127"/>
      <c r="U86" s="128"/>
      <c r="V86" s="101"/>
      <c r="W86" s="101"/>
      <c r="X86" s="113"/>
      <c r="Y86" s="114"/>
      <c r="Z86" s="115" t="str">
        <f t="shared" si="0"/>
        <v/>
      </c>
      <c r="AA86" s="116"/>
      <c r="AB86" s="116"/>
      <c r="AC86" s="117"/>
      <c r="AD86" s="126"/>
      <c r="AE86" s="127"/>
      <c r="AF86" s="127"/>
      <c r="AG86" s="128"/>
      <c r="AH86" s="126"/>
      <c r="AI86" s="127"/>
      <c r="AJ86" s="127"/>
      <c r="AK86" s="128"/>
      <c r="AL86" s="108" t="str">
        <f t="shared" si="1"/>
        <v/>
      </c>
      <c r="AM86" s="108"/>
      <c r="AN86" s="108"/>
      <c r="AO86" s="108"/>
      <c r="AP86" s="33" t="str">
        <f>IF(_vst!AT25=1,_vst!$AO$2,IF(_vst!AV25=1,_vst!$AO$4,IF(_vst!AU25=1,_vst!$AO$3,"")))</f>
        <v/>
      </c>
    </row>
    <row r="87" spans="1:44" ht="14.1" customHeight="1" x14ac:dyDescent="0.2">
      <c r="A87" s="110"/>
      <c r="B87" s="111"/>
      <c r="C87" s="111"/>
      <c r="D87" s="111"/>
      <c r="E87" s="111"/>
      <c r="F87" s="111"/>
      <c r="G87" s="111"/>
      <c r="H87" s="111"/>
      <c r="I87" s="111"/>
      <c r="J87" s="112"/>
      <c r="K87" s="118"/>
      <c r="L87" s="118"/>
      <c r="M87" s="118"/>
      <c r="N87" s="118"/>
      <c r="O87" s="118"/>
      <c r="P87" s="118"/>
      <c r="Q87" s="118"/>
      <c r="R87" s="126"/>
      <c r="S87" s="127"/>
      <c r="T87" s="127"/>
      <c r="U87" s="128"/>
      <c r="V87" s="101"/>
      <c r="W87" s="101"/>
      <c r="X87" s="113"/>
      <c r="Y87" s="114"/>
      <c r="Z87" s="115" t="str">
        <f t="shared" si="0"/>
        <v/>
      </c>
      <c r="AA87" s="116"/>
      <c r="AB87" s="116"/>
      <c r="AC87" s="117"/>
      <c r="AD87" s="126"/>
      <c r="AE87" s="127"/>
      <c r="AF87" s="127"/>
      <c r="AG87" s="128"/>
      <c r="AH87" s="126"/>
      <c r="AI87" s="127"/>
      <c r="AJ87" s="127"/>
      <c r="AK87" s="128"/>
      <c r="AL87" s="108" t="str">
        <f t="shared" si="1"/>
        <v/>
      </c>
      <c r="AM87" s="108"/>
      <c r="AN87" s="108"/>
      <c r="AO87" s="108"/>
      <c r="AP87" s="33" t="str">
        <f>IF(_vst!AT26=1,_vst!$AO$2,IF(_vst!AV26=1,_vst!$AO$4,IF(_vst!AU26=1,_vst!$AO$3,"")))</f>
        <v/>
      </c>
    </row>
    <row r="88" spans="1:44" ht="14.1" customHeight="1" x14ac:dyDescent="0.2">
      <c r="A88" s="110"/>
      <c r="B88" s="111"/>
      <c r="C88" s="111"/>
      <c r="D88" s="111"/>
      <c r="E88" s="111"/>
      <c r="F88" s="111"/>
      <c r="G88" s="111"/>
      <c r="H88" s="111"/>
      <c r="I88" s="111"/>
      <c r="J88" s="112"/>
      <c r="K88" s="118"/>
      <c r="L88" s="118"/>
      <c r="M88" s="118"/>
      <c r="N88" s="118"/>
      <c r="O88" s="118"/>
      <c r="P88" s="118"/>
      <c r="Q88" s="118"/>
      <c r="R88" s="126"/>
      <c r="S88" s="127"/>
      <c r="T88" s="127"/>
      <c r="U88" s="128"/>
      <c r="V88" s="101"/>
      <c r="W88" s="101"/>
      <c r="X88" s="113"/>
      <c r="Y88" s="114"/>
      <c r="Z88" s="115" t="str">
        <f t="shared" si="0"/>
        <v/>
      </c>
      <c r="AA88" s="116"/>
      <c r="AB88" s="116"/>
      <c r="AC88" s="117"/>
      <c r="AD88" s="126"/>
      <c r="AE88" s="127"/>
      <c r="AF88" s="127"/>
      <c r="AG88" s="128"/>
      <c r="AH88" s="126"/>
      <c r="AI88" s="127"/>
      <c r="AJ88" s="127"/>
      <c r="AK88" s="128"/>
      <c r="AL88" s="108" t="str">
        <f t="shared" si="1"/>
        <v/>
      </c>
      <c r="AM88" s="108"/>
      <c r="AN88" s="108"/>
      <c r="AO88" s="108"/>
      <c r="AP88" s="33" t="str">
        <f>IF(_vst!AT27=1,_vst!$AO$2,IF(_vst!AV27=1,_vst!$AO$4,IF(_vst!AU27=1,_vst!$AO$3,"")))</f>
        <v/>
      </c>
    </row>
    <row r="89" spans="1:44" ht="14.1" customHeight="1" x14ac:dyDescent="0.2">
      <c r="A89" s="110"/>
      <c r="B89" s="111"/>
      <c r="C89" s="111"/>
      <c r="D89" s="111"/>
      <c r="E89" s="111"/>
      <c r="F89" s="111"/>
      <c r="G89" s="111"/>
      <c r="H89" s="111"/>
      <c r="I89" s="111"/>
      <c r="J89" s="112"/>
      <c r="K89" s="118"/>
      <c r="L89" s="118"/>
      <c r="M89" s="118"/>
      <c r="N89" s="118"/>
      <c r="O89" s="118"/>
      <c r="P89" s="118"/>
      <c r="Q89" s="118"/>
      <c r="R89" s="126"/>
      <c r="S89" s="127"/>
      <c r="T89" s="127"/>
      <c r="U89" s="128"/>
      <c r="V89" s="101"/>
      <c r="W89" s="101"/>
      <c r="X89" s="113"/>
      <c r="Y89" s="114"/>
      <c r="Z89" s="115" t="str">
        <f t="shared" si="0"/>
        <v/>
      </c>
      <c r="AA89" s="116"/>
      <c r="AB89" s="116"/>
      <c r="AC89" s="117"/>
      <c r="AD89" s="126"/>
      <c r="AE89" s="127"/>
      <c r="AF89" s="127"/>
      <c r="AG89" s="128"/>
      <c r="AH89" s="126"/>
      <c r="AI89" s="127"/>
      <c r="AJ89" s="127"/>
      <c r="AK89" s="128"/>
      <c r="AL89" s="108" t="str">
        <f t="shared" si="1"/>
        <v/>
      </c>
      <c r="AM89" s="108"/>
      <c r="AN89" s="108"/>
      <c r="AO89" s="108"/>
      <c r="AP89" s="33" t="str">
        <f>IF(_vst!AT28=1,_vst!$AO$2,IF(_vst!AV28=1,_vst!$AO$4,IF(_vst!AU28=1,_vst!$AO$3,"")))</f>
        <v/>
      </c>
    </row>
    <row r="90" spans="1:44" ht="14.1" customHeight="1" x14ac:dyDescent="0.2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26"/>
      <c r="S90" s="127"/>
      <c r="T90" s="127"/>
      <c r="U90" s="128"/>
      <c r="V90" s="101"/>
      <c r="W90" s="101"/>
      <c r="X90" s="113"/>
      <c r="Y90" s="114"/>
      <c r="Z90" s="115" t="str">
        <f t="shared" si="0"/>
        <v/>
      </c>
      <c r="AA90" s="116"/>
      <c r="AB90" s="116"/>
      <c r="AC90" s="117"/>
      <c r="AD90" s="126"/>
      <c r="AE90" s="127"/>
      <c r="AF90" s="127"/>
      <c r="AG90" s="128"/>
      <c r="AH90" s="126"/>
      <c r="AI90" s="127"/>
      <c r="AJ90" s="127"/>
      <c r="AK90" s="128"/>
      <c r="AL90" s="108" t="str">
        <f t="shared" si="1"/>
        <v/>
      </c>
      <c r="AM90" s="108"/>
      <c r="AN90" s="108"/>
      <c r="AO90" s="108"/>
      <c r="AP90" s="33" t="str">
        <f>IF(_vst!AT29=1,_vst!$AO$2,IF(_vst!AV29=1,_vst!$AO$4,IF(_vst!AU29=1,_vst!$AO$3,"")))</f>
        <v/>
      </c>
    </row>
    <row r="91" spans="1:44" ht="14.1" customHeight="1" x14ac:dyDescent="0.2">
      <c r="A91" s="110"/>
      <c r="B91" s="111"/>
      <c r="C91" s="111"/>
      <c r="D91" s="111"/>
      <c r="E91" s="111"/>
      <c r="F91" s="111"/>
      <c r="G91" s="111"/>
      <c r="H91" s="111"/>
      <c r="I91" s="111"/>
      <c r="J91" s="112"/>
      <c r="K91" s="118"/>
      <c r="L91" s="118"/>
      <c r="M91" s="118"/>
      <c r="N91" s="118"/>
      <c r="O91" s="118"/>
      <c r="P91" s="118"/>
      <c r="Q91" s="118"/>
      <c r="R91" s="126"/>
      <c r="S91" s="127"/>
      <c r="T91" s="127"/>
      <c r="U91" s="128"/>
      <c r="V91" s="101"/>
      <c r="W91" s="101"/>
      <c r="X91" s="113"/>
      <c r="Y91" s="114"/>
      <c r="Z91" s="115" t="str">
        <f t="shared" si="0"/>
        <v/>
      </c>
      <c r="AA91" s="116"/>
      <c r="AB91" s="116"/>
      <c r="AC91" s="117"/>
      <c r="AD91" s="126"/>
      <c r="AE91" s="127"/>
      <c r="AF91" s="127"/>
      <c r="AG91" s="128"/>
      <c r="AH91" s="126"/>
      <c r="AI91" s="127"/>
      <c r="AJ91" s="127"/>
      <c r="AK91" s="128"/>
      <c r="AL91" s="108" t="str">
        <f t="shared" si="1"/>
        <v/>
      </c>
      <c r="AM91" s="108"/>
      <c r="AN91" s="108"/>
      <c r="AO91" s="108"/>
      <c r="AP91" s="33" t="str">
        <f>IF(_vst!AT30=1,_vst!$AO$2,IF(_vst!AV30=1,_vst!$AO$4,IF(_vst!AU30=1,_vst!$AO$3,"")))</f>
        <v/>
      </c>
    </row>
    <row r="92" spans="1:44" ht="14.1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AD92" s="149">
        <f>SUM(AD63:AG91)</f>
        <v>0</v>
      </c>
      <c r="AE92" s="150"/>
      <c r="AF92" s="150"/>
      <c r="AG92" s="151"/>
      <c r="AH92" s="149">
        <f>SUM(AH63:AK91)</f>
        <v>0</v>
      </c>
      <c r="AI92" s="150"/>
      <c r="AJ92" s="150"/>
      <c r="AK92" s="151"/>
      <c r="AL92" s="129">
        <f t="shared" ref="AL92" si="2">SUM(AL63:AO91)</f>
        <v>0</v>
      </c>
      <c r="AM92" s="129"/>
      <c r="AN92" s="129"/>
      <c r="AO92" s="129"/>
      <c r="AP92" s="33" t="str">
        <f>IF(_vst!AR31=1,_vst!$AO$7,"")</f>
        <v/>
      </c>
      <c r="AR92" s="28"/>
    </row>
    <row r="93" spans="1:44" ht="14.1" customHeight="1" x14ac:dyDescent="0.2">
      <c r="A93" s="22"/>
      <c r="B93" s="22"/>
      <c r="C93" s="22"/>
      <c r="D93" s="22"/>
      <c r="E93" s="22"/>
      <c r="F93" s="22"/>
      <c r="G93" s="22"/>
      <c r="H93" s="34" t="s">
        <v>203</v>
      </c>
      <c r="I93" s="120"/>
      <c r="J93" s="121"/>
      <c r="K93" s="122"/>
      <c r="L93" s="35" t="str">
        <f ca="1">IF(_vst!AR34&gt;0,_vst!AO20,IF(I93=_vst!AQ15,_vst!AO15,""))</f>
        <v/>
      </c>
      <c r="M93" s="22"/>
      <c r="N93" s="22"/>
      <c r="O93" s="22"/>
      <c r="P93" s="22"/>
      <c r="Q93" s="22"/>
      <c r="R93" s="22"/>
      <c r="S93" s="22"/>
      <c r="T93" s="22"/>
      <c r="U93" s="22"/>
      <c r="AH93" s="22"/>
      <c r="AI93" s="22"/>
      <c r="AJ93" s="22"/>
      <c r="AK93" s="34" t="s">
        <v>6</v>
      </c>
      <c r="AL93" s="129">
        <f>SUM(AD92:AO92)</f>
        <v>0</v>
      </c>
      <c r="AM93" s="129"/>
      <c r="AN93" s="129"/>
      <c r="AO93" s="129"/>
      <c r="AR93" s="22"/>
    </row>
    <row r="94" spans="1:44" ht="5.0999999999999996" customHeight="1" x14ac:dyDescent="0.2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</row>
    <row r="95" spans="1:44" ht="13.5" customHeight="1" x14ac:dyDescent="0.2">
      <c r="A95" s="36"/>
      <c r="H95" s="37" t="s">
        <v>184</v>
      </c>
      <c r="I95" s="119" t="str">
        <f>IF(projekt!I93="",_vst!AO16,HYPERLINK(_vst!AQ11,_vst!$AO$19))</f>
        <v>odkaz se vytvoří po vyplnění data</v>
      </c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K95" s="38"/>
      <c r="AM95" s="38"/>
      <c r="AN95" s="38"/>
    </row>
    <row r="96" spans="1:44" ht="14.25" customHeight="1" x14ac:dyDescent="0.2"/>
    <row r="97" spans="1:65" s="31" customFormat="1" ht="15" customHeight="1" x14ac:dyDescent="0.25">
      <c r="A97" s="31" t="s">
        <v>163</v>
      </c>
      <c r="AI97" s="39" t="str">
        <f ca="1">IF(_vst!$AW$2=0,"",_vst!$AO$5)</f>
        <v/>
      </c>
    </row>
    <row r="98" spans="1:65" ht="9.75" customHeight="1" x14ac:dyDescent="0.2"/>
    <row r="99" spans="1:65" ht="20.100000000000001" customHeight="1" x14ac:dyDescent="0.2">
      <c r="A99" s="40"/>
      <c r="B99" s="186" t="s">
        <v>53</v>
      </c>
      <c r="C99" s="186"/>
      <c r="D99" s="186"/>
      <c r="E99" s="186"/>
      <c r="F99" s="186"/>
      <c r="G99" s="186"/>
      <c r="H99" s="186"/>
      <c r="I99" s="186"/>
      <c r="J99" s="186"/>
      <c r="K99" s="192"/>
      <c r="L99" s="192"/>
      <c r="M99" s="192"/>
      <c r="N99" s="192"/>
      <c r="O99" s="192"/>
      <c r="P99" s="152" t="s">
        <v>195</v>
      </c>
      <c r="Q99" s="152"/>
      <c r="R99" s="152"/>
      <c r="S99" s="152"/>
      <c r="T99" s="152" t="s">
        <v>201</v>
      </c>
      <c r="U99" s="152"/>
      <c r="V99" s="152"/>
      <c r="W99" s="152"/>
      <c r="X99" s="152" t="s">
        <v>200</v>
      </c>
      <c r="Y99" s="152"/>
      <c r="Z99" s="152"/>
      <c r="AA99" s="152"/>
      <c r="AB99" s="152" t="s">
        <v>152</v>
      </c>
      <c r="AC99" s="152"/>
      <c r="AD99" s="152"/>
      <c r="AE99" s="152"/>
      <c r="AF99" s="152" t="s">
        <v>51</v>
      </c>
      <c r="AG99" s="152"/>
      <c r="AH99" s="152"/>
      <c r="AI99" s="152"/>
      <c r="AW99" s="41">
        <f ca="1">AD92-X117</f>
        <v>0</v>
      </c>
    </row>
    <row r="100" spans="1:65" ht="17.100000000000001" customHeight="1" x14ac:dyDescent="0.2">
      <c r="A100" s="42">
        <v>1</v>
      </c>
      <c r="B100" s="178" t="s">
        <v>194</v>
      </c>
      <c r="C100" s="178"/>
      <c r="D100" s="178"/>
      <c r="E100" s="178"/>
      <c r="F100" s="178"/>
      <c r="G100" s="178"/>
      <c r="H100" s="178"/>
      <c r="I100" s="178"/>
      <c r="J100" s="178"/>
      <c r="K100" s="185"/>
      <c r="L100" s="185"/>
      <c r="M100" s="185"/>
      <c r="N100" s="185"/>
      <c r="O100" s="185"/>
      <c r="P100" s="99">
        <f ca="1">P101+P108</f>
        <v>0</v>
      </c>
      <c r="Q100" s="99"/>
      <c r="R100" s="99"/>
      <c r="S100" s="99"/>
      <c r="T100" s="99">
        <f ca="1">T101+T108</f>
        <v>0</v>
      </c>
      <c r="U100" s="99"/>
      <c r="V100" s="99"/>
      <c r="W100" s="99"/>
      <c r="X100" s="99">
        <f ca="1">X101+X108</f>
        <v>0</v>
      </c>
      <c r="Y100" s="99"/>
      <c r="Z100" s="99"/>
      <c r="AA100" s="99"/>
      <c r="AB100" s="99">
        <f ca="1">AB101+AB108</f>
        <v>0</v>
      </c>
      <c r="AC100" s="99"/>
      <c r="AD100" s="99"/>
      <c r="AE100" s="99"/>
      <c r="AF100" s="99">
        <f ca="1">AF101+AF108</f>
        <v>0</v>
      </c>
      <c r="AG100" s="99"/>
      <c r="AH100" s="99"/>
      <c r="AI100" s="99"/>
      <c r="BM100" s="43"/>
    </row>
    <row r="101" spans="1:65" ht="17.100000000000001" customHeight="1" x14ac:dyDescent="0.2">
      <c r="A101" s="42">
        <v>2</v>
      </c>
      <c r="B101" s="93" t="s">
        <v>52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5"/>
      <c r="P101" s="100">
        <f ca="1">SUM(P102:S107)</f>
        <v>0</v>
      </c>
      <c r="Q101" s="100"/>
      <c r="R101" s="100"/>
      <c r="S101" s="100"/>
      <c r="T101" s="100">
        <f ca="1">SUM(T102:W107)</f>
        <v>0</v>
      </c>
      <c r="U101" s="100"/>
      <c r="V101" s="100"/>
      <c r="W101" s="100"/>
      <c r="X101" s="100">
        <f ca="1">SUM(X102:AA107)</f>
        <v>0</v>
      </c>
      <c r="Y101" s="100"/>
      <c r="Z101" s="100"/>
      <c r="AA101" s="100"/>
      <c r="AB101" s="100">
        <f ca="1">SUM(AB102:AE107)</f>
        <v>0</v>
      </c>
      <c r="AC101" s="100"/>
      <c r="AD101" s="100"/>
      <c r="AE101" s="100"/>
      <c r="AF101" s="100">
        <f ca="1">SUM(AF102:AI107)</f>
        <v>0</v>
      </c>
      <c r="AG101" s="100"/>
      <c r="AH101" s="100"/>
      <c r="AI101" s="100"/>
      <c r="BM101" s="43"/>
    </row>
    <row r="102" spans="1:65" ht="17.100000000000001" customHeight="1" x14ac:dyDescent="0.2">
      <c r="A102" s="42">
        <v>3</v>
      </c>
      <c r="B102" s="96" t="s">
        <v>188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8"/>
      <c r="P102" s="100">
        <f ca="1">SUMIF(K63:Q91,_vst!AN2,Z63:AC91)</f>
        <v>0</v>
      </c>
      <c r="Q102" s="100"/>
      <c r="R102" s="100"/>
      <c r="S102" s="100"/>
      <c r="T102" s="100">
        <f ca="1">P102</f>
        <v>0</v>
      </c>
      <c r="U102" s="100"/>
      <c r="V102" s="100"/>
      <c r="W102" s="100"/>
      <c r="X102" s="100">
        <f ca="1">SUMIF(K63:Q91,_vst!AN2,AD63:AG91)</f>
        <v>0</v>
      </c>
      <c r="Y102" s="100"/>
      <c r="Z102" s="100"/>
      <c r="AA102" s="100"/>
      <c r="AB102" s="100">
        <f ca="1">SUMIF($K$63:$Q$91,_vst!$AN$2,$AH$63:$AK$91)</f>
        <v>0</v>
      </c>
      <c r="AC102" s="100"/>
      <c r="AD102" s="100"/>
      <c r="AE102" s="100"/>
      <c r="AF102" s="100">
        <f ca="1">SUMIF(K63:Q91,_vst!AN2,AL63:AO91)</f>
        <v>0</v>
      </c>
      <c r="AG102" s="100"/>
      <c r="AH102" s="100"/>
      <c r="AI102" s="100"/>
      <c r="BM102" s="43"/>
    </row>
    <row r="103" spans="1:65" ht="17.100000000000001" customHeight="1" x14ac:dyDescent="0.2">
      <c r="A103" s="42">
        <v>4</v>
      </c>
      <c r="B103" s="96" t="s">
        <v>131</v>
      </c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8"/>
      <c r="P103" s="100">
        <f ca="1">SUMIF(K63:Q91,_vst!AN3,Z63:AC91)</f>
        <v>0</v>
      </c>
      <c r="Q103" s="100"/>
      <c r="R103" s="100"/>
      <c r="S103" s="100"/>
      <c r="T103" s="100">
        <f ca="1">P103</f>
        <v>0</v>
      </c>
      <c r="U103" s="100"/>
      <c r="V103" s="100"/>
      <c r="W103" s="100"/>
      <c r="X103" s="100">
        <f ca="1">SUMIF(K63:Q91,_vst!AN3,AD63:AG91)</f>
        <v>0</v>
      </c>
      <c r="Y103" s="100"/>
      <c r="Z103" s="100"/>
      <c r="AA103" s="100"/>
      <c r="AB103" s="100">
        <f ca="1">SUMIF($K$63:$Q$91,_vst!$AN$3,$AH$63:$AK$91)</f>
        <v>0</v>
      </c>
      <c r="AC103" s="100"/>
      <c r="AD103" s="100"/>
      <c r="AE103" s="100"/>
      <c r="AF103" s="100">
        <f ca="1">SUMIF(K63:Q91,_vst!AN3,AL63:AO91)</f>
        <v>0</v>
      </c>
      <c r="AG103" s="100"/>
      <c r="AH103" s="100"/>
      <c r="AI103" s="100"/>
      <c r="BM103" s="43"/>
    </row>
    <row r="104" spans="1:65" ht="17.100000000000001" customHeight="1" x14ac:dyDescent="0.2">
      <c r="A104" s="42">
        <v>5</v>
      </c>
      <c r="B104" s="96" t="s">
        <v>196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8"/>
      <c r="P104" s="100">
        <f ca="1">SUMIF(K63:Q91,_vst!AN4,Z63:AC91)</f>
        <v>0</v>
      </c>
      <c r="Q104" s="100"/>
      <c r="R104" s="100"/>
      <c r="S104" s="100"/>
      <c r="T104" s="100">
        <f ca="1">P104</f>
        <v>0</v>
      </c>
      <c r="U104" s="100"/>
      <c r="V104" s="100"/>
      <c r="W104" s="100"/>
      <c r="X104" s="100">
        <f ca="1">SUMIF(K63:Q91,_vst!AN4,AD63:AG91)</f>
        <v>0</v>
      </c>
      <c r="Y104" s="100"/>
      <c r="Z104" s="100"/>
      <c r="AA104" s="100"/>
      <c r="AB104" s="100">
        <f ca="1">SUMIF($K$63:$Q$91,_vst!$AN$4,$AH$63:$AK$91)</f>
        <v>0</v>
      </c>
      <c r="AC104" s="100"/>
      <c r="AD104" s="100"/>
      <c r="AE104" s="100"/>
      <c r="AF104" s="100">
        <f ca="1">SUMIF(K63:Q91,_vst!AN4,AL63:AO91)</f>
        <v>0</v>
      </c>
      <c r="AG104" s="100"/>
      <c r="AH104" s="100"/>
      <c r="AI104" s="100"/>
      <c r="BM104" s="43"/>
    </row>
    <row r="105" spans="1:65" ht="17.100000000000001" customHeight="1" x14ac:dyDescent="0.2">
      <c r="A105" s="42">
        <v>6</v>
      </c>
      <c r="B105" s="96" t="s">
        <v>193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8"/>
      <c r="P105" s="100">
        <f ca="1">SUMIF($K$63:$Q$91,_vst!AN5,$Z$63:$AC$91)</f>
        <v>0</v>
      </c>
      <c r="Q105" s="100"/>
      <c r="R105" s="100"/>
      <c r="S105" s="100"/>
      <c r="T105" s="130" t="s">
        <v>39</v>
      </c>
      <c r="U105" s="130"/>
      <c r="V105" s="130"/>
      <c r="W105" s="130"/>
      <c r="X105" s="130" t="s">
        <v>39</v>
      </c>
      <c r="Y105" s="130"/>
      <c r="Z105" s="130"/>
      <c r="AA105" s="130"/>
      <c r="AB105" s="100">
        <f ca="1">SUMIF($K$63:$Q$91,_vst!$AN$5,$AH$63:$AK$91)</f>
        <v>0</v>
      </c>
      <c r="AC105" s="100"/>
      <c r="AD105" s="100"/>
      <c r="AE105" s="100"/>
      <c r="AF105" s="100">
        <f ca="1">SUMIF($K$63:$Q$91,_vst!AN5,$AL$63:$AO$91)</f>
        <v>0</v>
      </c>
      <c r="AG105" s="100"/>
      <c r="AH105" s="100"/>
      <c r="AI105" s="100"/>
      <c r="BM105" s="43"/>
    </row>
    <row r="106" spans="1:65" ht="17.100000000000001" customHeight="1" x14ac:dyDescent="0.2">
      <c r="A106" s="42">
        <v>7</v>
      </c>
      <c r="B106" s="96" t="s">
        <v>190</v>
      </c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8"/>
      <c r="P106" s="100">
        <f ca="1">SUMIF($K$63:$Q$91,_vst!$AN$6,$Z$63:$AC$91)</f>
        <v>0</v>
      </c>
      <c r="Q106" s="100"/>
      <c r="R106" s="100"/>
      <c r="S106" s="100"/>
      <c r="T106" s="130" t="s">
        <v>39</v>
      </c>
      <c r="U106" s="130"/>
      <c r="V106" s="130"/>
      <c r="W106" s="130"/>
      <c r="X106" s="130" t="s">
        <v>39</v>
      </c>
      <c r="Y106" s="130"/>
      <c r="Z106" s="130"/>
      <c r="AA106" s="130"/>
      <c r="AB106" s="100">
        <f ca="1">SUMIF($K$63:$Q$91,_vst!$AN$6,$AH$63:$AK$91)</f>
        <v>0</v>
      </c>
      <c r="AC106" s="100"/>
      <c r="AD106" s="100"/>
      <c r="AE106" s="100"/>
      <c r="AF106" s="100">
        <f ca="1">SUMIF($K$63:$Q$91,_vst!AN6,$AL$63:$AO$91)</f>
        <v>0</v>
      </c>
      <c r="AG106" s="100"/>
      <c r="AH106" s="100"/>
      <c r="AI106" s="100"/>
      <c r="BM106" s="43"/>
    </row>
    <row r="107" spans="1:65" ht="17.100000000000001" customHeight="1" x14ac:dyDescent="0.2">
      <c r="A107" s="42">
        <v>8</v>
      </c>
      <c r="B107" s="96" t="s">
        <v>197</v>
      </c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8"/>
      <c r="P107" s="100">
        <f ca="1">SUMIF(K63:Q91,_vst!AN7,Z63:AC91)</f>
        <v>0</v>
      </c>
      <c r="Q107" s="100"/>
      <c r="R107" s="100"/>
      <c r="S107" s="100"/>
      <c r="T107" s="130" t="s">
        <v>39</v>
      </c>
      <c r="U107" s="130"/>
      <c r="V107" s="130"/>
      <c r="W107" s="130"/>
      <c r="X107" s="130" t="s">
        <v>39</v>
      </c>
      <c r="Y107" s="130"/>
      <c r="Z107" s="130"/>
      <c r="AA107" s="130"/>
      <c r="AB107" s="100">
        <f ca="1">SUMIF($K$63:$Q$91,_vst!$AN$7,$AH$63:$AK$91)</f>
        <v>0</v>
      </c>
      <c r="AC107" s="100"/>
      <c r="AD107" s="100"/>
      <c r="AE107" s="100"/>
      <c r="AF107" s="100">
        <f ca="1">SUMIF(K63:Q91,_vst!AN7,AL63:AO91)</f>
        <v>0</v>
      </c>
      <c r="AG107" s="100"/>
      <c r="AH107" s="100"/>
      <c r="AI107" s="100"/>
      <c r="BM107" s="43"/>
    </row>
    <row r="108" spans="1:65" ht="17.100000000000001" customHeight="1" x14ac:dyDescent="0.2">
      <c r="A108" s="42">
        <v>9</v>
      </c>
      <c r="B108" s="93" t="s">
        <v>40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5"/>
      <c r="P108" s="99">
        <f ca="1">SUM(P109:S110)</f>
        <v>0</v>
      </c>
      <c r="Q108" s="99"/>
      <c r="R108" s="99"/>
      <c r="S108" s="99"/>
      <c r="T108" s="99">
        <f ca="1">SUM(T109:W110)</f>
        <v>0</v>
      </c>
      <c r="U108" s="99"/>
      <c r="V108" s="99"/>
      <c r="W108" s="99"/>
      <c r="X108" s="99">
        <f ca="1">SUM(X109:AA110)</f>
        <v>0</v>
      </c>
      <c r="Y108" s="99"/>
      <c r="Z108" s="99"/>
      <c r="AA108" s="99"/>
      <c r="AB108" s="99">
        <f ca="1">SUM(AB109:AE110)</f>
        <v>0</v>
      </c>
      <c r="AC108" s="99"/>
      <c r="AD108" s="99"/>
      <c r="AE108" s="99"/>
      <c r="AF108" s="99">
        <f ca="1">SUM(AF109:AI110)</f>
        <v>0</v>
      </c>
      <c r="AG108" s="99"/>
      <c r="AH108" s="99"/>
      <c r="AI108" s="99"/>
      <c r="BM108" s="43"/>
    </row>
    <row r="109" spans="1:65" ht="17.100000000000001" customHeight="1" x14ac:dyDescent="0.2">
      <c r="A109" s="42">
        <v>10</v>
      </c>
      <c r="B109" s="96" t="s">
        <v>41</v>
      </c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8"/>
      <c r="P109" s="100">
        <f ca="1">SUMIF(K63:Q91,_vst!AN8,Z63:AC91)</f>
        <v>0</v>
      </c>
      <c r="Q109" s="100"/>
      <c r="R109" s="100"/>
      <c r="S109" s="100"/>
      <c r="T109" s="100">
        <f ca="1">P109</f>
        <v>0</v>
      </c>
      <c r="U109" s="100"/>
      <c r="V109" s="100"/>
      <c r="W109" s="100"/>
      <c r="X109" s="100">
        <f ca="1">SUMIF(K63:Q91,_vst!AN8,AD63:AG91)</f>
        <v>0</v>
      </c>
      <c r="Y109" s="100"/>
      <c r="Z109" s="100"/>
      <c r="AA109" s="100"/>
      <c r="AB109" s="100">
        <f ca="1">SUMIF($K$63:$Q$91,_vst!$AN$8,$AH$63:$AK$91)</f>
        <v>0</v>
      </c>
      <c r="AC109" s="100"/>
      <c r="AD109" s="100"/>
      <c r="AE109" s="100"/>
      <c r="AF109" s="100">
        <f ca="1">SUMIF(K63:Q91,_vst!AN8,AL63:AO91)</f>
        <v>0</v>
      </c>
      <c r="AG109" s="100"/>
      <c r="AH109" s="100"/>
      <c r="AI109" s="100"/>
      <c r="BM109" s="43"/>
    </row>
    <row r="110" spans="1:65" ht="17.100000000000001" customHeight="1" x14ac:dyDescent="0.2">
      <c r="A110" s="42">
        <v>11</v>
      </c>
      <c r="B110" s="96" t="s">
        <v>132</v>
      </c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8"/>
      <c r="P110" s="100">
        <f ca="1">SUMIF($K$63:$Q$91,_vst!AN9,$Z$63:$AC$91)</f>
        <v>0</v>
      </c>
      <c r="Q110" s="100"/>
      <c r="R110" s="100"/>
      <c r="S110" s="100"/>
      <c r="T110" s="130">
        <f ca="1">P110</f>
        <v>0</v>
      </c>
      <c r="U110" s="130"/>
      <c r="V110" s="130"/>
      <c r="W110" s="130"/>
      <c r="X110" s="130">
        <f ca="1">SUMIF($K$63:$Q$91,_vst!$AN$9,$AD$63:$AG$91)</f>
        <v>0</v>
      </c>
      <c r="Y110" s="130"/>
      <c r="Z110" s="130"/>
      <c r="AA110" s="130"/>
      <c r="AB110" s="100">
        <f ca="1">SUMIF($K$63:$Q$91,_vst!$AN$9,$AH$63:$AK$91)</f>
        <v>0</v>
      </c>
      <c r="AC110" s="100"/>
      <c r="AD110" s="100"/>
      <c r="AE110" s="100"/>
      <c r="AF110" s="100">
        <f ca="1">SUMIF($K$63:$Q$91,_vst!$AN$9,$AL$63:$AO$91)</f>
        <v>0</v>
      </c>
      <c r="AG110" s="100"/>
      <c r="AH110" s="100"/>
      <c r="AI110" s="100"/>
      <c r="BM110" s="43"/>
    </row>
    <row r="111" spans="1:65" ht="17.100000000000001" customHeight="1" x14ac:dyDescent="0.25">
      <c r="A111" s="42">
        <v>12</v>
      </c>
      <c r="B111" s="178" t="s">
        <v>55</v>
      </c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00">
        <f ca="1">SUMIF(K63:Q91,_vst!AN10,Z63:AC91)</f>
        <v>0</v>
      </c>
      <c r="Q111" s="100"/>
      <c r="R111" s="100"/>
      <c r="S111" s="100"/>
      <c r="T111" s="100">
        <f ca="1">P111</f>
        <v>0</v>
      </c>
      <c r="U111" s="100"/>
      <c r="V111" s="100"/>
      <c r="W111" s="100"/>
      <c r="X111" s="100">
        <f ca="1">SUMIF(K63:Q91,_vst!AN10,AD63:AG91)</f>
        <v>0</v>
      </c>
      <c r="Y111" s="100"/>
      <c r="Z111" s="100"/>
      <c r="AA111" s="100"/>
      <c r="AB111" s="100">
        <f ca="1">SUMIF($K$63:$Q$91,_vst!AN10,$AH$63:$AK$91)</f>
        <v>0</v>
      </c>
      <c r="AC111" s="100"/>
      <c r="AD111" s="100"/>
      <c r="AE111" s="100"/>
      <c r="AF111" s="100">
        <f ca="1">SUMIF(K63:Q91,_vst!AN10,AL63:AO91)</f>
        <v>0</v>
      </c>
      <c r="AG111" s="100"/>
      <c r="AH111" s="100"/>
      <c r="AI111" s="100"/>
      <c r="BM111" s="43"/>
    </row>
    <row r="112" spans="1:65" ht="17.100000000000001" customHeight="1" x14ac:dyDescent="0.2">
      <c r="A112" s="42">
        <v>13</v>
      </c>
      <c r="B112" s="178" t="s">
        <v>2</v>
      </c>
      <c r="C112" s="178"/>
      <c r="D112" s="178"/>
      <c r="E112" s="178"/>
      <c r="F112" s="178"/>
      <c r="G112" s="178"/>
      <c r="H112" s="178"/>
      <c r="I112" s="178"/>
      <c r="J112" s="178"/>
      <c r="K112" s="185"/>
      <c r="L112" s="185"/>
      <c r="M112" s="185"/>
      <c r="N112" s="185"/>
      <c r="O112" s="185"/>
      <c r="P112" s="100">
        <f ca="1">SUMIF(K63:Q91,_vst!AN13,Z63:AC91)</f>
        <v>0</v>
      </c>
      <c r="Q112" s="100"/>
      <c r="R112" s="100"/>
      <c r="S112" s="100"/>
      <c r="T112" s="130" t="s">
        <v>39</v>
      </c>
      <c r="U112" s="130"/>
      <c r="V112" s="130"/>
      <c r="W112" s="130"/>
      <c r="X112" s="130" t="s">
        <v>39</v>
      </c>
      <c r="Y112" s="130"/>
      <c r="Z112" s="130"/>
      <c r="AA112" s="130"/>
      <c r="AB112" s="100">
        <f ca="1">SUMIF($K$63:$Q$91,_vst!$AN$13,$AH$63:$AK$91)</f>
        <v>0</v>
      </c>
      <c r="AC112" s="100"/>
      <c r="AD112" s="100"/>
      <c r="AE112" s="100"/>
      <c r="AF112" s="100">
        <f ca="1">SUMIF(K63:Q91,_vst!AN13,AL63:AO91)</f>
        <v>0</v>
      </c>
      <c r="AG112" s="100"/>
      <c r="AH112" s="100"/>
      <c r="AI112" s="100"/>
      <c r="BM112" s="43"/>
    </row>
    <row r="113" spans="1:65" ht="17.100000000000001" customHeight="1" x14ac:dyDescent="0.2">
      <c r="A113" s="42">
        <v>14</v>
      </c>
      <c r="B113" s="178" t="s">
        <v>3</v>
      </c>
      <c r="C113" s="178"/>
      <c r="D113" s="178"/>
      <c r="E113" s="178"/>
      <c r="F113" s="178"/>
      <c r="G113" s="178"/>
      <c r="H113" s="178"/>
      <c r="I113" s="178"/>
      <c r="J113" s="178"/>
      <c r="K113" s="185"/>
      <c r="L113" s="185"/>
      <c r="M113" s="185"/>
      <c r="N113" s="185"/>
      <c r="O113" s="185"/>
      <c r="P113" s="99">
        <f ca="1">SUM(P114:S115)</f>
        <v>0</v>
      </c>
      <c r="Q113" s="99"/>
      <c r="R113" s="99"/>
      <c r="S113" s="99"/>
      <c r="T113" s="130" t="s">
        <v>39</v>
      </c>
      <c r="U113" s="130"/>
      <c r="V113" s="130"/>
      <c r="W113" s="130"/>
      <c r="X113" s="130" t="s">
        <v>39</v>
      </c>
      <c r="Y113" s="130"/>
      <c r="Z113" s="130"/>
      <c r="AA113" s="130"/>
      <c r="AB113" s="99">
        <f ca="1">SUM(AB114:AE115)</f>
        <v>0</v>
      </c>
      <c r="AC113" s="99"/>
      <c r="AD113" s="99"/>
      <c r="AE113" s="99"/>
      <c r="AF113" s="99">
        <f ca="1">SUM(AF114:AI115)</f>
        <v>0</v>
      </c>
      <c r="AG113" s="99"/>
      <c r="AH113" s="99"/>
      <c r="AI113" s="99"/>
      <c r="BM113" s="43"/>
    </row>
    <row r="114" spans="1:65" ht="17.100000000000001" customHeight="1" x14ac:dyDescent="0.2">
      <c r="A114" s="42">
        <v>15</v>
      </c>
      <c r="B114" s="93" t="s">
        <v>7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5"/>
      <c r="P114" s="100">
        <f ca="1">SUMIF(K63:Q91,_vst!AN11,Z63:AC91)</f>
        <v>0</v>
      </c>
      <c r="Q114" s="100"/>
      <c r="R114" s="100"/>
      <c r="S114" s="100"/>
      <c r="T114" s="130" t="s">
        <v>39</v>
      </c>
      <c r="U114" s="130"/>
      <c r="V114" s="130"/>
      <c r="W114" s="130"/>
      <c r="X114" s="130" t="s">
        <v>39</v>
      </c>
      <c r="Y114" s="130"/>
      <c r="Z114" s="130"/>
      <c r="AA114" s="130"/>
      <c r="AB114" s="100">
        <f ca="1">SUMIF($K$63:$Q$91,_vst!$AN$11,$AH$63:$AK$91)</f>
        <v>0</v>
      </c>
      <c r="AC114" s="100"/>
      <c r="AD114" s="100"/>
      <c r="AE114" s="100"/>
      <c r="AF114" s="100">
        <f ca="1">SUMIF(K63:Q91,_vst!AN11,AL63:AO91)</f>
        <v>0</v>
      </c>
      <c r="AG114" s="100"/>
      <c r="AH114" s="100"/>
      <c r="AI114" s="100"/>
      <c r="BM114" s="43"/>
    </row>
    <row r="115" spans="1:65" ht="17.100000000000001" customHeight="1" x14ac:dyDescent="0.2">
      <c r="A115" s="42">
        <v>16</v>
      </c>
      <c r="B115" s="93" t="s">
        <v>4</v>
      </c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5"/>
      <c r="P115" s="100">
        <f ca="1">SUMIF(K63:Q91,_vst!AN12,Z63:AC91)</f>
        <v>0</v>
      </c>
      <c r="Q115" s="100"/>
      <c r="R115" s="100"/>
      <c r="S115" s="100"/>
      <c r="T115" s="130" t="s">
        <v>39</v>
      </c>
      <c r="U115" s="130"/>
      <c r="V115" s="130"/>
      <c r="W115" s="130"/>
      <c r="X115" s="130" t="s">
        <v>39</v>
      </c>
      <c r="Y115" s="130"/>
      <c r="Z115" s="130"/>
      <c r="AA115" s="130"/>
      <c r="AB115" s="100">
        <f ca="1">SUMIF($K$63:$Q$91,_vst!$AN$12,$AH$63:$AK$91)</f>
        <v>0</v>
      </c>
      <c r="AC115" s="100"/>
      <c r="AD115" s="100"/>
      <c r="AE115" s="100"/>
      <c r="AF115" s="100">
        <f ca="1">SUMIF(K63:Q91,_vst!AN12,AL63:AO91)</f>
        <v>0</v>
      </c>
      <c r="AG115" s="100"/>
      <c r="AH115" s="100"/>
      <c r="AI115" s="100"/>
      <c r="BM115" s="43"/>
    </row>
    <row r="116" spans="1:65" ht="17.100000000000001" customHeight="1" x14ac:dyDescent="0.2">
      <c r="A116" s="42">
        <v>17</v>
      </c>
      <c r="B116" s="178" t="s">
        <v>5</v>
      </c>
      <c r="C116" s="178"/>
      <c r="D116" s="178"/>
      <c r="E116" s="178"/>
      <c r="F116" s="178"/>
      <c r="G116" s="178"/>
      <c r="H116" s="178"/>
      <c r="I116" s="178"/>
      <c r="J116" s="178"/>
      <c r="K116" s="185"/>
      <c r="L116" s="185"/>
      <c r="M116" s="185"/>
      <c r="N116" s="185"/>
      <c r="O116" s="185"/>
      <c r="P116" s="100">
        <f ca="1">SUMIF(K63:Q91,_vst!AN14,Z63:AC91)</f>
        <v>0</v>
      </c>
      <c r="Q116" s="100"/>
      <c r="R116" s="100"/>
      <c r="S116" s="100"/>
      <c r="T116" s="130" t="s">
        <v>39</v>
      </c>
      <c r="U116" s="130"/>
      <c r="V116" s="130"/>
      <c r="W116" s="130"/>
      <c r="X116" s="130" t="s">
        <v>39</v>
      </c>
      <c r="Y116" s="130"/>
      <c r="Z116" s="130"/>
      <c r="AA116" s="130"/>
      <c r="AB116" s="100">
        <f ca="1">SUMIF($K$63:$Q$91,_vst!$AN$14,$AH$63:$AK$91)</f>
        <v>0</v>
      </c>
      <c r="AC116" s="100"/>
      <c r="AD116" s="100"/>
      <c r="AE116" s="100"/>
      <c r="AF116" s="100">
        <f ca="1">SUMIF(K63:Q91,_vst!AN14,AL63:AO91)</f>
        <v>0</v>
      </c>
      <c r="AG116" s="100"/>
      <c r="AH116" s="100"/>
      <c r="AI116" s="100"/>
      <c r="BM116" s="43"/>
    </row>
    <row r="117" spans="1:65" ht="20.100000000000001" customHeight="1" x14ac:dyDescent="0.2">
      <c r="A117" s="44">
        <v>18</v>
      </c>
      <c r="B117" s="186" t="s">
        <v>6</v>
      </c>
      <c r="C117" s="186"/>
      <c r="D117" s="186"/>
      <c r="E117" s="186"/>
      <c r="F117" s="186"/>
      <c r="G117" s="186"/>
      <c r="H117" s="186"/>
      <c r="I117" s="186"/>
      <c r="J117" s="186"/>
      <c r="K117" s="187"/>
      <c r="L117" s="187"/>
      <c r="M117" s="187"/>
      <c r="N117" s="187"/>
      <c r="O117" s="187"/>
      <c r="P117" s="144">
        <f ca="1">P111+P100+P112+P113+P116</f>
        <v>0</v>
      </c>
      <c r="Q117" s="144"/>
      <c r="R117" s="144"/>
      <c r="S117" s="144"/>
      <c r="T117" s="144">
        <f ca="1">T111+T100</f>
        <v>0</v>
      </c>
      <c r="U117" s="144"/>
      <c r="V117" s="144"/>
      <c r="W117" s="144"/>
      <c r="X117" s="144">
        <f ca="1">X111+X100</f>
        <v>0</v>
      </c>
      <c r="Y117" s="144"/>
      <c r="Z117" s="144"/>
      <c r="AA117" s="144"/>
      <c r="AB117" s="144">
        <f ca="1">AB111+AB100+AB112+AB113+AB116</f>
        <v>0</v>
      </c>
      <c r="AC117" s="144"/>
      <c r="AD117" s="144"/>
      <c r="AE117" s="144"/>
      <c r="AF117" s="144">
        <f ca="1">AF111+AF100+AF112+AF113+AF116</f>
        <v>0</v>
      </c>
      <c r="AG117" s="144"/>
      <c r="AH117" s="144"/>
      <c r="AI117" s="144"/>
    </row>
    <row r="118" spans="1:65" ht="15" customHeight="1" x14ac:dyDescent="0.25">
      <c r="H118" s="45"/>
      <c r="I118" s="45"/>
      <c r="J118" s="45"/>
      <c r="K118" s="4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12"/>
      <c r="AC118" s="12"/>
      <c r="AD118" s="12"/>
      <c r="AE118" s="48"/>
      <c r="AF118" s="48"/>
      <c r="AG118" s="48"/>
      <c r="AH118" s="48"/>
      <c r="AI118" s="12"/>
      <c r="AJ118" s="12"/>
      <c r="AK118" s="12"/>
      <c r="AL118" s="12"/>
      <c r="AM118" s="12"/>
      <c r="AN118" s="12"/>
      <c r="AO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</row>
    <row r="119" spans="1:65" ht="15" customHeight="1" x14ac:dyDescent="0.2">
      <c r="A119" s="156" t="s">
        <v>154</v>
      </c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8"/>
      <c r="N119" s="145" t="s">
        <v>19</v>
      </c>
      <c r="O119" s="145"/>
      <c r="P119" s="145"/>
      <c r="Q119" s="145"/>
      <c r="R119" s="145"/>
      <c r="S119" s="145" t="s">
        <v>20</v>
      </c>
      <c r="T119" s="145"/>
      <c r="U119" s="145"/>
      <c r="V119" s="145"/>
      <c r="W119" s="145"/>
      <c r="X119" s="145" t="s">
        <v>21</v>
      </c>
      <c r="Y119" s="145"/>
      <c r="Z119" s="145"/>
      <c r="AA119" s="145"/>
      <c r="AB119" s="145"/>
      <c r="AC119" s="49" t="str">
        <f ca="1">IF(AG120&lt;0,_vst!AO8,"")</f>
        <v/>
      </c>
      <c r="AE119" s="41"/>
      <c r="AF119" s="41"/>
      <c r="AG119" s="41"/>
      <c r="AH119" s="41"/>
      <c r="AI119" s="41"/>
      <c r="AJ119" s="12"/>
      <c r="AK119" s="50"/>
      <c r="AL119" s="50"/>
      <c r="AM119" s="50"/>
      <c r="AN119" s="19"/>
      <c r="AO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</row>
    <row r="120" spans="1:65" ht="15" customHeight="1" x14ac:dyDescent="0.2">
      <c r="A120" s="159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1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51"/>
      <c r="AE120" s="41"/>
      <c r="AF120" s="52" t="s">
        <v>202</v>
      </c>
      <c r="AG120" s="132">
        <f ca="1">T117-SUM(N120,S120,X120)</f>
        <v>0</v>
      </c>
      <c r="AH120" s="132"/>
      <c r="AI120" s="132"/>
      <c r="AJ120" s="132"/>
      <c r="BL120" s="53"/>
    </row>
    <row r="121" spans="1:65" ht="1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</row>
    <row r="122" spans="1:65" ht="15" customHeight="1" x14ac:dyDescent="0.2">
      <c r="A122" s="22"/>
      <c r="B122" s="54"/>
      <c r="C122" s="54"/>
      <c r="D122" s="54"/>
      <c r="E122" s="54"/>
      <c r="F122" s="54"/>
      <c r="G122" s="54"/>
      <c r="H122" s="54"/>
      <c r="I122" s="54"/>
      <c r="J122" s="12"/>
      <c r="K122" s="12"/>
      <c r="L122" s="12"/>
      <c r="M122" s="12"/>
      <c r="N122" s="55" t="s">
        <v>160</v>
      </c>
      <c r="O122" s="162">
        <f ca="1">_vst!AR40</f>
        <v>0</v>
      </c>
      <c r="P122" s="163"/>
      <c r="Q122" s="164" t="s">
        <v>122</v>
      </c>
      <c r="R122" s="165"/>
      <c r="S122" s="166">
        <f>_vst!$AR$39</f>
        <v>0.5</v>
      </c>
      <c r="T122" s="166"/>
      <c r="U122" s="58" t="str">
        <f ca="1">IF(_vst!$AR$41=1,_vst!$AO$10,"")</f>
        <v/>
      </c>
      <c r="W122" s="59"/>
      <c r="X122" s="59"/>
      <c r="Y122" s="59"/>
      <c r="Z122" s="59"/>
      <c r="AA122" s="12"/>
      <c r="AB122" s="60"/>
      <c r="AC122" s="41"/>
      <c r="AD122" s="12"/>
      <c r="AE122" s="12"/>
      <c r="AF122" s="12"/>
      <c r="AK122" s="12"/>
      <c r="AL122" s="12"/>
      <c r="AM122" s="12"/>
      <c r="AN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</row>
    <row r="123" spans="1:65" ht="3" customHeight="1" x14ac:dyDescent="0.2">
      <c r="A123" s="22"/>
      <c r="B123" s="54"/>
      <c r="C123" s="54"/>
      <c r="D123" s="54"/>
      <c r="E123" s="54"/>
      <c r="F123" s="54"/>
      <c r="G123" s="54"/>
      <c r="H123" s="54"/>
      <c r="I123" s="54"/>
      <c r="J123" s="12"/>
      <c r="K123" s="12"/>
      <c r="L123" s="12"/>
      <c r="M123" s="12"/>
      <c r="N123" s="55"/>
      <c r="O123" s="61"/>
      <c r="P123" s="61"/>
      <c r="Q123" s="56"/>
      <c r="R123" s="56"/>
      <c r="S123" s="57"/>
      <c r="T123" s="57"/>
      <c r="U123" s="58"/>
      <c r="W123" s="59"/>
      <c r="X123" s="59"/>
      <c r="Y123" s="59"/>
      <c r="Z123" s="59"/>
      <c r="AA123" s="12"/>
      <c r="AB123" s="60"/>
      <c r="AC123" s="41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</row>
    <row r="124" spans="1:65" ht="15" customHeight="1" x14ac:dyDescent="0.2">
      <c r="A124" s="62"/>
      <c r="B124" s="63"/>
      <c r="C124" s="64"/>
      <c r="D124" s="64"/>
      <c r="E124" s="64"/>
      <c r="F124" s="64"/>
      <c r="G124" s="64"/>
      <c r="H124" s="64"/>
      <c r="I124" s="64"/>
      <c r="J124" s="65"/>
      <c r="K124" s="65"/>
      <c r="L124" s="65"/>
      <c r="M124" s="12"/>
      <c r="N124" s="55" t="s">
        <v>157</v>
      </c>
      <c r="O124" s="162">
        <f ca="1">_vst!$AV$40</f>
        <v>0</v>
      </c>
      <c r="P124" s="163"/>
      <c r="Q124" s="164" t="s">
        <v>158</v>
      </c>
      <c r="R124" s="165"/>
      <c r="S124" s="166">
        <f>_vst!$AV$39</f>
        <v>0.2</v>
      </c>
      <c r="T124" s="166"/>
      <c r="U124" s="58" t="str">
        <f ca="1">IF(_vst!AV41=1,_vst!$AO$17,"")</f>
        <v/>
      </c>
      <c r="V124" s="66"/>
      <c r="W124" s="66"/>
      <c r="X124" s="66"/>
      <c r="Y124" s="59"/>
      <c r="Z124" s="12"/>
      <c r="AA124" s="60"/>
      <c r="AB124" s="41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</row>
    <row r="125" spans="1:65" ht="3" customHeight="1" x14ac:dyDescent="0.2">
      <c r="A125" s="62"/>
      <c r="B125" s="63"/>
      <c r="C125" s="64"/>
      <c r="D125" s="64"/>
      <c r="E125" s="64"/>
      <c r="F125" s="64"/>
      <c r="G125" s="64"/>
      <c r="H125" s="64"/>
      <c r="I125" s="64"/>
      <c r="J125" s="65"/>
      <c r="K125" s="65"/>
      <c r="L125" s="65"/>
      <c r="M125" s="12"/>
      <c r="N125" s="55"/>
      <c r="O125" s="67"/>
      <c r="P125" s="67"/>
      <c r="Q125" s="56"/>
      <c r="R125" s="56"/>
      <c r="S125" s="57"/>
      <c r="T125" s="57"/>
      <c r="U125" s="58"/>
      <c r="V125" s="66"/>
      <c r="W125" s="66"/>
      <c r="X125" s="66"/>
      <c r="Y125" s="59"/>
      <c r="Z125" s="12"/>
      <c r="AA125" s="60"/>
      <c r="AB125" s="41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</row>
    <row r="126" spans="1:65" ht="15" customHeight="1" x14ac:dyDescent="0.2">
      <c r="A126" s="22"/>
      <c r="B126" s="64"/>
      <c r="C126" s="64"/>
      <c r="D126" s="64"/>
      <c r="E126" s="64"/>
      <c r="F126" s="64"/>
      <c r="G126" s="64"/>
      <c r="H126" s="64"/>
      <c r="I126" s="64"/>
      <c r="J126" s="65"/>
      <c r="K126" s="65"/>
      <c r="L126" s="65"/>
      <c r="M126" s="65"/>
      <c r="N126" s="55" t="s">
        <v>159</v>
      </c>
      <c r="O126" s="162">
        <f ca="1">_vst!$AV$37</f>
        <v>0</v>
      </c>
      <c r="P126" s="163"/>
      <c r="Q126" s="68"/>
      <c r="R126" s="69"/>
      <c r="S126" s="70"/>
      <c r="T126" s="70"/>
      <c r="U126" s="71"/>
      <c r="V126" s="72"/>
      <c r="W126" s="66"/>
      <c r="X126" s="66"/>
      <c r="Y126" s="59"/>
      <c r="Z126" s="59"/>
      <c r="AA126" s="12"/>
      <c r="AB126" s="60"/>
      <c r="AC126" s="41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</row>
    <row r="127" spans="1:65" ht="12" x14ac:dyDescent="0.2">
      <c r="A127" s="22"/>
      <c r="B127" s="64"/>
      <c r="C127" s="64"/>
      <c r="D127" s="64"/>
      <c r="E127" s="64"/>
      <c r="F127" s="64"/>
      <c r="G127" s="64"/>
      <c r="H127" s="64"/>
      <c r="I127" s="64"/>
      <c r="J127" s="65"/>
      <c r="K127" s="65"/>
      <c r="L127" s="65"/>
      <c r="M127" s="65"/>
      <c r="N127" s="73"/>
      <c r="O127" s="67"/>
      <c r="P127" s="67"/>
      <c r="Q127" s="74"/>
      <c r="R127" s="74"/>
      <c r="S127" s="70"/>
      <c r="T127" s="70"/>
      <c r="U127" s="71"/>
      <c r="V127" s="72"/>
      <c r="W127" s="66"/>
      <c r="X127" s="66"/>
      <c r="Y127" s="59"/>
      <c r="Z127" s="59"/>
      <c r="AA127" s="12"/>
      <c r="AB127" s="60"/>
      <c r="AC127" s="41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</row>
    <row r="128" spans="1:65" ht="15" customHeight="1" x14ac:dyDescent="0.25">
      <c r="A128" s="75" t="s">
        <v>164</v>
      </c>
      <c r="B128" s="6"/>
      <c r="O128" s="13"/>
    </row>
    <row r="129" spans="1:102" ht="8.1" customHeight="1" x14ac:dyDescent="0.2">
      <c r="A129" s="76"/>
      <c r="B129" s="6"/>
      <c r="O129" s="13"/>
    </row>
    <row r="130" spans="1:102" ht="15" customHeight="1" x14ac:dyDescent="0.2">
      <c r="A130" s="36" t="s">
        <v>145</v>
      </c>
      <c r="H130" s="36" t="s">
        <v>178</v>
      </c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102" ht="15" customHeight="1" x14ac:dyDescent="0.2">
      <c r="A131" s="115">
        <f ca="1">X117</f>
        <v>0</v>
      </c>
      <c r="B131" s="116"/>
      <c r="C131" s="116"/>
      <c r="D131" s="116"/>
      <c r="E131" s="117"/>
      <c r="F131" s="22"/>
      <c r="H131" s="22"/>
      <c r="I131" s="22"/>
      <c r="J131" s="22"/>
      <c r="K131" s="22"/>
      <c r="M131" s="77" t="s">
        <v>75</v>
      </c>
      <c r="N131" s="147"/>
      <c r="O131" s="148"/>
      <c r="P131" s="59" t="s">
        <v>175</v>
      </c>
      <c r="W131" s="78"/>
      <c r="Y131" s="79" t="str">
        <f>IF(N131&gt;24,_vst!$AO$18,"")</f>
        <v/>
      </c>
    </row>
    <row r="132" spans="1:102" ht="3.75" customHeight="1" x14ac:dyDescent="0.2">
      <c r="Y132" s="79"/>
    </row>
    <row r="133" spans="1:102" ht="15" customHeight="1" x14ac:dyDescent="0.2">
      <c r="A133" s="7" t="s">
        <v>152</v>
      </c>
      <c r="F133" s="22"/>
      <c r="M133" s="77" t="s">
        <v>76</v>
      </c>
      <c r="N133" s="147"/>
      <c r="O133" s="148"/>
      <c r="P133" s="59" t="s">
        <v>176</v>
      </c>
      <c r="Y133" s="79" t="str">
        <f>IF(N133&gt;36,_vst!$AO$18,"")</f>
        <v/>
      </c>
    </row>
    <row r="134" spans="1:102" ht="3.75" customHeight="1" x14ac:dyDescent="0.2">
      <c r="Y134" s="79"/>
    </row>
    <row r="135" spans="1:102" ht="15" customHeight="1" x14ac:dyDescent="0.2">
      <c r="A135" s="108">
        <f ca="1">AB117</f>
        <v>0</v>
      </c>
      <c r="B135" s="108"/>
      <c r="C135" s="108"/>
      <c r="D135" s="108"/>
      <c r="E135" s="108"/>
      <c r="F135" s="22"/>
      <c r="M135" s="77" t="s">
        <v>77</v>
      </c>
      <c r="N135" s="147"/>
      <c r="O135" s="148"/>
      <c r="P135" s="59" t="s">
        <v>177</v>
      </c>
      <c r="Y135" s="79" t="str">
        <f>IF(N135&gt;15,_vst!$AO$18,"")</f>
        <v/>
      </c>
    </row>
    <row r="136" spans="1:102" ht="17.25" customHeight="1" x14ac:dyDescent="0.2">
      <c r="A136" s="7" t="s">
        <v>8</v>
      </c>
    </row>
    <row r="137" spans="1:102" ht="15" customHeight="1" x14ac:dyDescent="0.2">
      <c r="A137" s="131"/>
      <c r="B137" s="131"/>
      <c r="C137" s="131"/>
      <c r="D137" s="131"/>
      <c r="E137" s="131"/>
      <c r="F137" s="22"/>
    </row>
    <row r="138" spans="1:102" ht="15" customHeight="1" x14ac:dyDescent="0.2">
      <c r="A138" s="7" t="s">
        <v>9</v>
      </c>
    </row>
    <row r="139" spans="1:102" ht="15" customHeight="1" x14ac:dyDescent="0.2">
      <c r="A139" s="131"/>
      <c r="B139" s="131"/>
      <c r="C139" s="131"/>
      <c r="D139" s="131"/>
      <c r="E139" s="131"/>
      <c r="F139" s="22"/>
      <c r="G139" s="139" t="s">
        <v>10</v>
      </c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33" t="s">
        <v>13</v>
      </c>
      <c r="W139" s="134"/>
      <c r="X139" s="134"/>
      <c r="Y139" s="134"/>
      <c r="Z139" s="135"/>
      <c r="AA139" s="141" t="s">
        <v>11</v>
      </c>
      <c r="AB139" s="141"/>
      <c r="AC139" s="141"/>
      <c r="AD139" s="141"/>
      <c r="AE139" s="141"/>
      <c r="AF139" s="141" t="s">
        <v>12</v>
      </c>
      <c r="AG139" s="141"/>
      <c r="AH139" s="141"/>
      <c r="AI139" s="141"/>
      <c r="AJ139" s="141"/>
      <c r="BL139" s="80"/>
      <c r="BY139" s="46"/>
      <c r="BZ139" s="46"/>
      <c r="CA139" s="46"/>
      <c r="CB139" s="46"/>
      <c r="CP139" s="81"/>
      <c r="CQ139" s="81"/>
      <c r="CR139" s="81"/>
      <c r="CS139" s="81"/>
      <c r="CT139" s="81"/>
      <c r="CU139" s="81"/>
      <c r="CV139" s="81"/>
      <c r="CW139" s="81"/>
    </row>
    <row r="140" spans="1:102" ht="15" customHeight="1" x14ac:dyDescent="0.2">
      <c r="A140" s="14"/>
      <c r="B140" s="14"/>
      <c r="C140" s="14"/>
      <c r="D140" s="14"/>
      <c r="E140" s="14"/>
      <c r="G140" s="110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2"/>
      <c r="V140" s="126"/>
      <c r="W140" s="127"/>
      <c r="X140" s="127"/>
      <c r="Y140" s="127"/>
      <c r="Z140" s="128"/>
      <c r="AA140" s="153"/>
      <c r="AB140" s="154"/>
      <c r="AC140" s="154"/>
      <c r="AD140" s="154"/>
      <c r="AE140" s="155"/>
      <c r="AF140" s="138"/>
      <c r="AG140" s="101"/>
      <c r="AH140" s="101"/>
      <c r="AI140" s="101"/>
      <c r="AJ140" s="101"/>
      <c r="BL140" s="22"/>
      <c r="BY140" s="82"/>
      <c r="BZ140" s="82"/>
      <c r="CA140" s="82"/>
      <c r="CB140" s="82"/>
      <c r="CP140" s="82"/>
      <c r="CQ140" s="82"/>
      <c r="CR140" s="82"/>
      <c r="CS140" s="82"/>
      <c r="CT140" s="83"/>
      <c r="CU140" s="82"/>
      <c r="CV140" s="82"/>
      <c r="CW140" s="82"/>
    </row>
    <row r="141" spans="1:102" ht="15" customHeight="1" x14ac:dyDescent="0.2">
      <c r="A141" s="14"/>
      <c r="B141" s="14"/>
      <c r="C141" s="14"/>
      <c r="D141" s="14"/>
      <c r="E141" s="14"/>
      <c r="G141" s="110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2"/>
      <c r="V141" s="126"/>
      <c r="W141" s="127"/>
      <c r="X141" s="127"/>
      <c r="Y141" s="127"/>
      <c r="Z141" s="128"/>
      <c r="AA141" s="138"/>
      <c r="AB141" s="101"/>
      <c r="AC141" s="101"/>
      <c r="AD141" s="101"/>
      <c r="AE141" s="101"/>
      <c r="AF141" s="138"/>
      <c r="AG141" s="101"/>
      <c r="AH141" s="101"/>
      <c r="AI141" s="101"/>
      <c r="AJ141" s="101"/>
      <c r="BL141" s="2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53"/>
      <c r="CK141" s="53"/>
      <c r="CL141" s="53"/>
      <c r="CM141" s="53"/>
      <c r="CN141" s="53"/>
      <c r="CO141" s="83"/>
      <c r="CP141" s="82"/>
      <c r="CQ141" s="82"/>
      <c r="CR141" s="82"/>
      <c r="CS141" s="82"/>
      <c r="CT141" s="83"/>
      <c r="CU141" s="82"/>
      <c r="CV141" s="82"/>
      <c r="CW141" s="82"/>
    </row>
    <row r="142" spans="1:102" ht="15" customHeight="1" x14ac:dyDescent="0.2">
      <c r="G142" s="110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2"/>
      <c r="V142" s="126"/>
      <c r="W142" s="127"/>
      <c r="X142" s="127"/>
      <c r="Y142" s="127"/>
      <c r="Z142" s="128"/>
      <c r="AA142" s="138"/>
      <c r="AB142" s="101"/>
      <c r="AC142" s="101"/>
      <c r="AD142" s="101"/>
      <c r="AE142" s="101"/>
      <c r="AF142" s="138"/>
      <c r="AG142" s="101"/>
      <c r="AH142" s="101"/>
      <c r="AI142" s="101"/>
      <c r="AJ142" s="101"/>
      <c r="BL142" s="2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53"/>
      <c r="CK142" s="53"/>
      <c r="CL142" s="53"/>
      <c r="CM142" s="53"/>
      <c r="CN142" s="53"/>
      <c r="CO142" s="83"/>
      <c r="CP142" s="82"/>
      <c r="CQ142" s="82"/>
      <c r="CR142" s="82"/>
      <c r="CS142" s="82"/>
      <c r="CT142" s="83"/>
      <c r="CU142" s="82"/>
      <c r="CV142" s="82"/>
      <c r="CW142" s="82"/>
    </row>
    <row r="143" spans="1:102" ht="15" customHeight="1" x14ac:dyDescent="0.2">
      <c r="A143" s="7" t="s">
        <v>14</v>
      </c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5"/>
      <c r="W143" s="85"/>
      <c r="X143" s="85"/>
      <c r="Y143" s="85"/>
      <c r="Z143" s="85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5"/>
      <c r="CK143" s="85"/>
      <c r="CL143" s="85"/>
      <c r="CM143" s="85"/>
      <c r="CN143" s="85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</row>
    <row r="144" spans="1:102" ht="15" customHeight="1" x14ac:dyDescent="0.2">
      <c r="A144" s="131"/>
      <c r="B144" s="131"/>
      <c r="C144" s="131"/>
      <c r="D144" s="131"/>
      <c r="E144" s="131"/>
      <c r="F144" s="22"/>
      <c r="G144" s="139" t="s">
        <v>15</v>
      </c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33" t="s">
        <v>22</v>
      </c>
      <c r="W144" s="134"/>
      <c r="X144" s="134"/>
      <c r="Y144" s="134"/>
      <c r="Z144" s="135"/>
      <c r="AA144" s="133" t="s">
        <v>16</v>
      </c>
      <c r="AB144" s="134"/>
      <c r="AC144" s="134"/>
      <c r="AD144" s="134"/>
      <c r="AE144" s="134"/>
      <c r="AF144" s="136"/>
      <c r="AG144" s="136"/>
      <c r="AH144" s="136"/>
      <c r="AI144" s="136"/>
      <c r="AJ144" s="137"/>
      <c r="BL144" s="8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7"/>
      <c r="CU144" s="87"/>
      <c r="CV144" s="87"/>
      <c r="CW144" s="87"/>
      <c r="CX144" s="87"/>
    </row>
    <row r="145" spans="1:102" ht="15" customHeight="1" x14ac:dyDescent="0.2">
      <c r="G145" s="110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2"/>
      <c r="V145" s="126"/>
      <c r="W145" s="127"/>
      <c r="X145" s="127"/>
      <c r="Y145" s="127"/>
      <c r="Z145" s="128"/>
      <c r="AA145" s="110"/>
      <c r="AB145" s="111"/>
      <c r="AC145" s="111"/>
      <c r="AD145" s="111"/>
      <c r="AE145" s="111"/>
      <c r="AF145" s="111"/>
      <c r="AG145" s="111"/>
      <c r="AH145" s="111"/>
      <c r="AI145" s="111"/>
      <c r="AJ145" s="112"/>
      <c r="BL145" s="2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53"/>
      <c r="CK145" s="53"/>
      <c r="CL145" s="53"/>
      <c r="CM145" s="53"/>
      <c r="CN145" s="53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</row>
    <row r="146" spans="1:102" ht="15" customHeight="1" x14ac:dyDescent="0.2">
      <c r="G146" s="110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2"/>
      <c r="V146" s="126"/>
      <c r="W146" s="127"/>
      <c r="X146" s="127"/>
      <c r="Y146" s="127"/>
      <c r="Z146" s="128"/>
      <c r="AA146" s="110"/>
      <c r="AB146" s="111"/>
      <c r="AC146" s="111"/>
      <c r="AD146" s="111"/>
      <c r="AE146" s="111"/>
      <c r="AF146" s="111"/>
      <c r="AG146" s="111"/>
      <c r="AH146" s="111"/>
      <c r="AI146" s="111"/>
      <c r="AJ146" s="112"/>
      <c r="BL146" s="2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53"/>
      <c r="CK146" s="53"/>
      <c r="CL146" s="53"/>
      <c r="CM146" s="53"/>
      <c r="CN146" s="53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</row>
    <row r="147" spans="1:102" ht="15" customHeight="1" x14ac:dyDescent="0.2">
      <c r="G147" s="110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2"/>
      <c r="V147" s="126"/>
      <c r="W147" s="127"/>
      <c r="X147" s="127"/>
      <c r="Y147" s="127"/>
      <c r="Z147" s="128"/>
      <c r="AA147" s="110"/>
      <c r="AB147" s="111"/>
      <c r="AC147" s="111"/>
      <c r="AD147" s="111"/>
      <c r="AE147" s="111"/>
      <c r="AF147" s="111"/>
      <c r="AG147" s="111"/>
      <c r="AH147" s="111"/>
      <c r="AI147" s="111"/>
      <c r="AJ147" s="112"/>
      <c r="BL147" s="22"/>
      <c r="BP147" s="41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53"/>
      <c r="CK147" s="53"/>
      <c r="CL147" s="53"/>
      <c r="CM147" s="53"/>
      <c r="CN147" s="53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</row>
    <row r="148" spans="1:102" ht="15" customHeight="1" x14ac:dyDescent="0.2">
      <c r="A148" s="7" t="s">
        <v>17</v>
      </c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5"/>
      <c r="W148" s="85"/>
      <c r="X148" s="85"/>
      <c r="Y148" s="85"/>
      <c r="Z148" s="85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5"/>
      <c r="CK148" s="85"/>
      <c r="CL148" s="85"/>
      <c r="CM148" s="85"/>
      <c r="CN148" s="85"/>
      <c r="CO148" s="84"/>
      <c r="CP148" s="84"/>
      <c r="CQ148" s="84"/>
      <c r="CR148" s="84"/>
      <c r="CS148" s="84"/>
      <c r="CT148" s="84"/>
      <c r="CU148" s="84"/>
      <c r="CV148" s="84"/>
      <c r="CW148" s="84"/>
      <c r="CX148" s="84"/>
    </row>
    <row r="149" spans="1:102" ht="15" customHeight="1" x14ac:dyDescent="0.2">
      <c r="A149" s="131"/>
      <c r="B149" s="131"/>
      <c r="C149" s="131"/>
      <c r="D149" s="131"/>
      <c r="E149" s="131"/>
      <c r="F149" s="22"/>
      <c r="G149" s="139" t="s">
        <v>54</v>
      </c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33" t="s">
        <v>18</v>
      </c>
      <c r="W149" s="134"/>
      <c r="X149" s="134"/>
      <c r="Y149" s="134"/>
      <c r="Z149" s="135"/>
      <c r="AA149" s="141" t="s">
        <v>11</v>
      </c>
      <c r="AB149" s="141"/>
      <c r="AC149" s="141"/>
      <c r="AD149" s="141"/>
      <c r="AE149" s="141"/>
      <c r="AF149" s="141" t="s">
        <v>12</v>
      </c>
      <c r="AG149" s="141"/>
      <c r="AH149" s="141"/>
      <c r="AI149" s="141"/>
      <c r="AJ149" s="141"/>
      <c r="BL149" s="80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</row>
    <row r="150" spans="1:102" ht="15" customHeight="1" x14ac:dyDescent="0.2">
      <c r="G150" s="110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2"/>
      <c r="V150" s="126"/>
      <c r="W150" s="127"/>
      <c r="X150" s="127"/>
      <c r="Y150" s="127"/>
      <c r="Z150" s="128"/>
      <c r="AA150" s="138"/>
      <c r="AB150" s="101"/>
      <c r="AC150" s="101"/>
      <c r="AD150" s="101"/>
      <c r="AE150" s="101"/>
      <c r="AF150" s="138"/>
      <c r="AG150" s="101"/>
      <c r="AH150" s="101"/>
      <c r="AI150" s="101"/>
      <c r="AJ150" s="101"/>
      <c r="BL150" s="2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53"/>
      <c r="CK150" s="53"/>
      <c r="CL150" s="53"/>
      <c r="CM150" s="53"/>
      <c r="CN150" s="53"/>
      <c r="CO150" s="83"/>
      <c r="CP150" s="82"/>
      <c r="CQ150" s="82"/>
      <c r="CR150" s="82"/>
      <c r="CS150" s="82"/>
      <c r="CT150" s="83"/>
      <c r="CU150" s="82"/>
      <c r="CV150" s="82"/>
      <c r="CW150" s="82"/>
      <c r="CX150" s="82"/>
    </row>
    <row r="151" spans="1:102" ht="15" customHeight="1" x14ac:dyDescent="0.2">
      <c r="G151" s="110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2"/>
      <c r="V151" s="126"/>
      <c r="W151" s="127"/>
      <c r="X151" s="127"/>
      <c r="Y151" s="127"/>
      <c r="Z151" s="128"/>
      <c r="AA151" s="138"/>
      <c r="AB151" s="101"/>
      <c r="AC151" s="101"/>
      <c r="AD151" s="101"/>
      <c r="AE151" s="101"/>
      <c r="AF151" s="138"/>
      <c r="AG151" s="101"/>
      <c r="AH151" s="101"/>
      <c r="AI151" s="101"/>
      <c r="AJ151" s="101"/>
      <c r="BL151" s="2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53"/>
      <c r="CK151" s="53"/>
      <c r="CL151" s="53"/>
      <c r="CM151" s="53"/>
      <c r="CN151" s="53"/>
      <c r="CO151" s="83"/>
      <c r="CP151" s="82"/>
      <c r="CQ151" s="82"/>
      <c r="CR151" s="82"/>
      <c r="CS151" s="82"/>
      <c r="CT151" s="83"/>
      <c r="CU151" s="82"/>
      <c r="CV151" s="82"/>
      <c r="CW151" s="82"/>
      <c r="CX151" s="82"/>
    </row>
    <row r="152" spans="1:102" ht="15" customHeight="1" x14ac:dyDescent="0.2">
      <c r="A152" s="142" t="s">
        <v>38</v>
      </c>
      <c r="B152" s="142"/>
      <c r="G152" s="110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2"/>
      <c r="V152" s="126"/>
      <c r="W152" s="127"/>
      <c r="X152" s="127"/>
      <c r="Y152" s="127"/>
      <c r="Z152" s="128"/>
      <c r="AA152" s="138"/>
      <c r="AB152" s="101"/>
      <c r="AC152" s="101"/>
      <c r="AD152" s="101"/>
      <c r="AE152" s="101"/>
      <c r="AF152" s="138"/>
      <c r="AG152" s="101"/>
      <c r="AH152" s="101"/>
      <c r="AI152" s="101"/>
      <c r="AJ152" s="101"/>
      <c r="BL152" s="2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53"/>
      <c r="CK152" s="53"/>
      <c r="CL152" s="53"/>
      <c r="CM152" s="53"/>
      <c r="CN152" s="53"/>
      <c r="CO152" s="83"/>
      <c r="CP152" s="82"/>
      <c r="CQ152" s="82"/>
      <c r="CR152" s="82"/>
      <c r="CS152" s="82"/>
      <c r="CT152" s="83"/>
      <c r="CU152" s="82"/>
      <c r="CV152" s="82"/>
      <c r="CW152" s="82"/>
      <c r="CX152" s="82"/>
    </row>
    <row r="153" spans="1:102" ht="7.5" customHeight="1" x14ac:dyDescent="0.2">
      <c r="A153" s="143"/>
      <c r="B153" s="143"/>
    </row>
    <row r="154" spans="1:102" ht="15" customHeight="1" x14ac:dyDescent="0.2">
      <c r="A154" s="129">
        <f ca="1">SUM(A137,A135,A131,A139,A144,A149)</f>
        <v>0</v>
      </c>
      <c r="B154" s="129"/>
      <c r="C154" s="129"/>
      <c r="D154" s="129"/>
      <c r="E154" s="129"/>
      <c r="F154" s="88"/>
      <c r="G154" s="19"/>
      <c r="H154" s="41"/>
      <c r="I154" s="13" t="s">
        <v>202</v>
      </c>
      <c r="J154" s="132">
        <f ca="1">P117-A154</f>
        <v>0</v>
      </c>
      <c r="K154" s="132"/>
      <c r="L154" s="132"/>
      <c r="M154" s="132"/>
      <c r="N154" s="89" t="str">
        <f ca="1">IF(J154&lt;(-0.1),_vst!$AO$6,"")</f>
        <v/>
      </c>
      <c r="O154" s="90"/>
      <c r="S154" s="84"/>
      <c r="T154" s="84"/>
      <c r="U154" s="84"/>
      <c r="V154" s="84"/>
      <c r="W154" s="84"/>
      <c r="X154" s="84"/>
      <c r="Y154" s="84"/>
      <c r="Z154" s="84"/>
      <c r="AA154" s="84"/>
      <c r="AB154" s="85"/>
      <c r="AC154" s="85"/>
      <c r="AD154" s="85"/>
      <c r="AE154" s="85"/>
      <c r="AF154" s="85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</row>
    <row r="155" spans="1:102" ht="13.5" customHeight="1" x14ac:dyDescent="0.2"/>
    <row r="156" spans="1:102" ht="12" x14ac:dyDescent="0.2"/>
    <row r="157" spans="1:102" ht="17.25" customHeight="1" x14ac:dyDescent="0.2">
      <c r="A157" s="91" t="s">
        <v>174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</row>
    <row r="158" spans="1:102" ht="15.75" x14ac:dyDescent="0.2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</row>
    <row r="159" spans="1:102" ht="15" customHeight="1" x14ac:dyDescent="0.2">
      <c r="A159" s="178" t="s">
        <v>112</v>
      </c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80"/>
      <c r="N159" s="180"/>
      <c r="O159" s="180"/>
      <c r="P159" s="181" t="s">
        <v>113</v>
      </c>
      <c r="Q159" s="182"/>
      <c r="R159" s="182"/>
      <c r="S159" s="182"/>
      <c r="T159" s="183"/>
      <c r="U159" s="178" t="s">
        <v>114</v>
      </c>
      <c r="V159" s="179"/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79"/>
      <c r="AG159" s="180"/>
      <c r="AH159" s="180"/>
      <c r="AI159" s="180"/>
    </row>
    <row r="160" spans="1:102" ht="15" customHeight="1" x14ac:dyDescent="0.2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72"/>
      <c r="Q160" s="172"/>
      <c r="R160" s="172"/>
      <c r="S160" s="172"/>
      <c r="T160" s="172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</row>
    <row r="161" spans="1:67" ht="15" customHeight="1" x14ac:dyDescent="0.2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72"/>
      <c r="Q161" s="172"/>
      <c r="R161" s="172"/>
      <c r="S161" s="172"/>
      <c r="T161" s="172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</row>
    <row r="162" spans="1:67" ht="15" customHeight="1" x14ac:dyDescent="0.2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72"/>
      <c r="Q162" s="172"/>
      <c r="R162" s="172"/>
      <c r="S162" s="172"/>
      <c r="T162" s="172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</row>
    <row r="163" spans="1:67" ht="15" customHeight="1" x14ac:dyDescent="0.2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72"/>
      <c r="Q163" s="172"/>
      <c r="R163" s="172"/>
      <c r="S163" s="172"/>
      <c r="T163" s="172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</row>
    <row r="164" spans="1:67" ht="15" customHeight="1" x14ac:dyDescent="0.2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72"/>
      <c r="Q164" s="172"/>
      <c r="R164" s="172"/>
      <c r="S164" s="172"/>
      <c r="T164" s="172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</row>
    <row r="166" spans="1:67" ht="18.75" customHeight="1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BN166" s="79"/>
      <c r="BO166" s="79"/>
    </row>
    <row r="167" spans="1:67" s="79" customFormat="1" ht="15" customHeight="1" x14ac:dyDescent="0.2">
      <c r="A167" s="8" t="s">
        <v>62</v>
      </c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7"/>
      <c r="P167" s="8" t="s">
        <v>63</v>
      </c>
      <c r="Q167" s="176"/>
      <c r="R167" s="177"/>
      <c r="S167" s="177"/>
      <c r="T167" s="177"/>
      <c r="U167" s="17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BN167" s="7"/>
      <c r="BO167" s="7"/>
    </row>
    <row r="168" spans="1:67" ht="12.75" customHeight="1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</row>
    <row r="169" spans="1:67" ht="24" customHeight="1" x14ac:dyDescent="0.25">
      <c r="A169" s="167" t="s">
        <v>65</v>
      </c>
      <c r="B169" s="168"/>
      <c r="C169" s="168"/>
      <c r="D169" s="168"/>
      <c r="E169" s="168"/>
      <c r="F169" s="168"/>
      <c r="G169" s="168"/>
      <c r="H169" s="168"/>
      <c r="I169" s="184"/>
      <c r="J169" s="167" t="s">
        <v>156</v>
      </c>
      <c r="K169" s="168"/>
      <c r="L169" s="168"/>
      <c r="M169" s="168"/>
      <c r="N169" s="168"/>
      <c r="O169" s="168"/>
      <c r="P169" s="168"/>
      <c r="Q169" s="169" t="s">
        <v>66</v>
      </c>
      <c r="R169" s="169"/>
      <c r="S169" s="169"/>
      <c r="T169" s="169"/>
      <c r="U169" s="169"/>
      <c r="V169" s="169"/>
      <c r="W169" s="169"/>
      <c r="X169" s="169"/>
      <c r="Y169" s="170"/>
      <c r="Z169" s="170"/>
      <c r="AA169" s="170"/>
      <c r="AB169" s="170"/>
      <c r="AC169" s="170"/>
      <c r="AD169" s="170"/>
    </row>
    <row r="170" spans="1:67" ht="36" customHeight="1" x14ac:dyDescent="0.25">
      <c r="A170" s="173"/>
      <c r="B170" s="174"/>
      <c r="C170" s="174"/>
      <c r="D170" s="174"/>
      <c r="E170" s="174"/>
      <c r="F170" s="174"/>
      <c r="G170" s="174"/>
      <c r="H170" s="174"/>
      <c r="I170" s="174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</row>
    <row r="171" spans="1:67" ht="36" customHeight="1" x14ac:dyDescent="0.25">
      <c r="A171" s="173"/>
      <c r="B171" s="174"/>
      <c r="C171" s="174"/>
      <c r="D171" s="174"/>
      <c r="E171" s="174"/>
      <c r="F171" s="174"/>
      <c r="G171" s="174"/>
      <c r="H171" s="174"/>
      <c r="I171" s="174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</row>
    <row r="172" spans="1:67" ht="36" customHeight="1" x14ac:dyDescent="0.25">
      <c r="A172" s="173"/>
      <c r="B172" s="174"/>
      <c r="C172" s="174"/>
      <c r="D172" s="174"/>
      <c r="E172" s="174"/>
      <c r="F172" s="174"/>
      <c r="G172" s="174"/>
      <c r="H172" s="174"/>
      <c r="I172" s="174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</row>
    <row r="173" spans="1:67" ht="12" x14ac:dyDescent="0.2">
      <c r="A173" s="92" t="s">
        <v>171</v>
      </c>
    </row>
    <row r="174" spans="1:67" ht="12" x14ac:dyDescent="0.2"/>
    <row r="175" spans="1:67" ht="12" x14ac:dyDescent="0.2"/>
    <row r="181" s="7" customFormat="1" ht="12" x14ac:dyDescent="0.2"/>
  </sheetData>
  <sheetProtection algorithmName="SHA-512" hashValue="9nED4/0RgF0zO6wcmC7I/JAj37ZeeCqA1Hy+qFSt3Izwlotj5Nxq4WrqrLM8O56mKl/AVHoya+TCcPOSDPsdww==" saltValue="nrmDjo4+haFJlNj2z5xCnQ==" spinCount="100000" sheet="1" formatCells="0" formatRows="0" selectLockedCells="1"/>
  <mergeCells count="525">
    <mergeCell ref="AH85:AK85"/>
    <mergeCell ref="AH86:AK86"/>
    <mergeCell ref="AH87:AK87"/>
    <mergeCell ref="X61:Y62"/>
    <mergeCell ref="A55:AO55"/>
    <mergeCell ref="X119:AB119"/>
    <mergeCell ref="AL87:AO87"/>
    <mergeCell ref="AL84:AO84"/>
    <mergeCell ref="AL82:AO82"/>
    <mergeCell ref="AL93:AO93"/>
    <mergeCell ref="AD81:AG81"/>
    <mergeCell ref="Z81:AC81"/>
    <mergeCell ref="AL80:AO80"/>
    <mergeCell ref="AL81:AO81"/>
    <mergeCell ref="AL86:AO86"/>
    <mergeCell ref="AD85:AG85"/>
    <mergeCell ref="AD84:AG84"/>
    <mergeCell ref="AD78:AG78"/>
    <mergeCell ref="AL83:AO83"/>
    <mergeCell ref="AL85:AO85"/>
    <mergeCell ref="Z85:AC85"/>
    <mergeCell ref="Z91:AC91"/>
    <mergeCell ref="R89:U89"/>
    <mergeCell ref="AL88:AO88"/>
    <mergeCell ref="AL78:AO78"/>
    <mergeCell ref="X80:Y80"/>
    <mergeCell ref="X84:Y84"/>
    <mergeCell ref="X82:Y82"/>
    <mergeCell ref="X83:Y83"/>
    <mergeCell ref="AH81:AK81"/>
    <mergeCell ref="AH82:AK82"/>
    <mergeCell ref="AH83:AK83"/>
    <mergeCell ref="AH84:AK84"/>
    <mergeCell ref="AD79:AG79"/>
    <mergeCell ref="Z74:AC74"/>
    <mergeCell ref="AD90:AG90"/>
    <mergeCell ref="X88:Y88"/>
    <mergeCell ref="X89:Y89"/>
    <mergeCell ref="X76:Y76"/>
    <mergeCell ref="X77:Y77"/>
    <mergeCell ref="X78:Y78"/>
    <mergeCell ref="AL65:AO65"/>
    <mergeCell ref="AL66:AO66"/>
    <mergeCell ref="AD65:AG65"/>
    <mergeCell ref="AL68:AO68"/>
    <mergeCell ref="Z65:AC65"/>
    <mergeCell ref="Z66:AC66"/>
    <mergeCell ref="Z67:AC67"/>
    <mergeCell ref="Z68:AC68"/>
    <mergeCell ref="Z69:AC69"/>
    <mergeCell ref="Z70:AC70"/>
    <mergeCell ref="Z71:AC71"/>
    <mergeCell ref="Z72:AC72"/>
    <mergeCell ref="Z73:AC73"/>
    <mergeCell ref="X68:Y68"/>
    <mergeCell ref="X69:Y69"/>
    <mergeCell ref="X70:Y70"/>
    <mergeCell ref="X71:Y71"/>
    <mergeCell ref="Z75:AC75"/>
    <mergeCell ref="Z76:AC76"/>
    <mergeCell ref="AD83:AG83"/>
    <mergeCell ref="X81:Y81"/>
    <mergeCell ref="Z84:AC84"/>
    <mergeCell ref="R77:U77"/>
    <mergeCell ref="Z77:AC77"/>
    <mergeCell ref="Z78:AC78"/>
    <mergeCell ref="R79:U79"/>
    <mergeCell ref="X79:Y79"/>
    <mergeCell ref="R81:U81"/>
    <mergeCell ref="R82:U82"/>
    <mergeCell ref="V80:W80"/>
    <mergeCell ref="V81:W81"/>
    <mergeCell ref="V82:W82"/>
    <mergeCell ref="V83:W83"/>
    <mergeCell ref="V84:W84"/>
    <mergeCell ref="Z79:AC79"/>
    <mergeCell ref="Z80:AC80"/>
    <mergeCell ref="AD82:AG82"/>
    <mergeCell ref="AD80:AG80"/>
    <mergeCell ref="AD76:AG76"/>
    <mergeCell ref="X75:Y75"/>
    <mergeCell ref="V75:W75"/>
    <mergeCell ref="AL62:AO62"/>
    <mergeCell ref="AL63:AO63"/>
    <mergeCell ref="AL64:AO64"/>
    <mergeCell ref="AL75:AO75"/>
    <mergeCell ref="AL76:AO76"/>
    <mergeCell ref="AL70:AO70"/>
    <mergeCell ref="AD70:AG70"/>
    <mergeCell ref="AL77:AO77"/>
    <mergeCell ref="AD77:AG77"/>
    <mergeCell ref="AD75:AG75"/>
    <mergeCell ref="AL69:AO69"/>
    <mergeCell ref="AL67:AO67"/>
    <mergeCell ref="AD74:AG74"/>
    <mergeCell ref="AL72:AO72"/>
    <mergeCell ref="AL73:AO73"/>
    <mergeCell ref="AL74:AO74"/>
    <mergeCell ref="AD64:AG64"/>
    <mergeCell ref="AD63:AG63"/>
    <mergeCell ref="AL71:AO71"/>
    <mergeCell ref="AD66:AG66"/>
    <mergeCell ref="AD67:AG67"/>
    <mergeCell ref="AD68:AG68"/>
    <mergeCell ref="AD69:AG69"/>
    <mergeCell ref="AH69:AK69"/>
    <mergeCell ref="AH70:AK70"/>
    <mergeCell ref="AH71:AK71"/>
    <mergeCell ref="R71:U71"/>
    <mergeCell ref="V71:W71"/>
    <mergeCell ref="V69:W69"/>
    <mergeCell ref="V70:W70"/>
    <mergeCell ref="X66:Y66"/>
    <mergeCell ref="X67:Y67"/>
    <mergeCell ref="A87:J87"/>
    <mergeCell ref="R74:U74"/>
    <mergeCell ref="R75:U75"/>
    <mergeCell ref="R76:U76"/>
    <mergeCell ref="K74:Q74"/>
    <mergeCell ref="AH73:AK73"/>
    <mergeCell ref="AH74:AK74"/>
    <mergeCell ref="AH75:AK75"/>
    <mergeCell ref="AH76:AK76"/>
    <mergeCell ref="AH77:AK77"/>
    <mergeCell ref="AH78:AK78"/>
    <mergeCell ref="AH79:AK79"/>
    <mergeCell ref="AH80:AK80"/>
    <mergeCell ref="V72:W72"/>
    <mergeCell ref="V73:W73"/>
    <mergeCell ref="V74:W74"/>
    <mergeCell ref="A73:J73"/>
    <mergeCell ref="A74:J74"/>
    <mergeCell ref="R72:U72"/>
    <mergeCell ref="A75:J75"/>
    <mergeCell ref="A78:J78"/>
    <mergeCell ref="K78:Q78"/>
    <mergeCell ref="A81:J81"/>
    <mergeCell ref="K75:Q75"/>
    <mergeCell ref="K73:Q73"/>
    <mergeCell ref="R73:U73"/>
    <mergeCell ref="A77:J77"/>
    <mergeCell ref="A76:J76"/>
    <mergeCell ref="K76:Q76"/>
    <mergeCell ref="A80:J80"/>
    <mergeCell ref="K80:Q80"/>
    <mergeCell ref="K77:Q77"/>
    <mergeCell ref="R78:U78"/>
    <mergeCell ref="A71:J71"/>
    <mergeCell ref="A72:J72"/>
    <mergeCell ref="K66:Q66"/>
    <mergeCell ref="K67:Q67"/>
    <mergeCell ref="K68:Q68"/>
    <mergeCell ref="A65:J65"/>
    <mergeCell ref="R66:U66"/>
    <mergeCell ref="R67:U67"/>
    <mergeCell ref="R68:U68"/>
    <mergeCell ref="R65:U65"/>
    <mergeCell ref="A66:J66"/>
    <mergeCell ref="R69:U69"/>
    <mergeCell ref="A61:J62"/>
    <mergeCell ref="A67:J67"/>
    <mergeCell ref="A68:J68"/>
    <mergeCell ref="K69:Q69"/>
    <mergeCell ref="Z61:AC62"/>
    <mergeCell ref="AD62:AG62"/>
    <mergeCell ref="K72:Q72"/>
    <mergeCell ref="K61:Q62"/>
    <mergeCell ref="R61:U62"/>
    <mergeCell ref="R70:U70"/>
    <mergeCell ref="A69:J69"/>
    <mergeCell ref="K63:Q63"/>
    <mergeCell ref="K64:Q64"/>
    <mergeCell ref="K65:Q65"/>
    <mergeCell ref="R63:U63"/>
    <mergeCell ref="R64:U64"/>
    <mergeCell ref="Z63:AC63"/>
    <mergeCell ref="Z64:AC64"/>
    <mergeCell ref="X72:Y72"/>
    <mergeCell ref="X63:Y63"/>
    <mergeCell ref="X64:Y64"/>
    <mergeCell ref="X65:Y65"/>
    <mergeCell ref="AD61:AO61"/>
    <mergeCell ref="AH72:AK72"/>
    <mergeCell ref="AF108:AI108"/>
    <mergeCell ref="AD91:AG91"/>
    <mergeCell ref="AD92:AG92"/>
    <mergeCell ref="AL90:AO90"/>
    <mergeCell ref="X86:Y86"/>
    <mergeCell ref="X87:Y87"/>
    <mergeCell ref="AH88:AK88"/>
    <mergeCell ref="AH89:AK89"/>
    <mergeCell ref="AD89:AG89"/>
    <mergeCell ref="AL89:AO89"/>
    <mergeCell ref="Z88:AC88"/>
    <mergeCell ref="Z89:AC89"/>
    <mergeCell ref="Z90:AC90"/>
    <mergeCell ref="AD86:AG86"/>
    <mergeCell ref="AD87:AG87"/>
    <mergeCell ref="X107:AA107"/>
    <mergeCell ref="AF114:AI114"/>
    <mergeCell ref="AF115:AI115"/>
    <mergeCell ref="X113:AA113"/>
    <mergeCell ref="AG120:AJ120"/>
    <mergeCell ref="AF117:AI117"/>
    <mergeCell ref="X114:AA114"/>
    <mergeCell ref="X115:AA115"/>
    <mergeCell ref="X120:AB120"/>
    <mergeCell ref="O126:P126"/>
    <mergeCell ref="Q122:R122"/>
    <mergeCell ref="S122:T122"/>
    <mergeCell ref="N120:R120"/>
    <mergeCell ref="A5:AD5"/>
    <mergeCell ref="B7:G7"/>
    <mergeCell ref="B112:O112"/>
    <mergeCell ref="B113:O113"/>
    <mergeCell ref="B111:O111"/>
    <mergeCell ref="B100:O100"/>
    <mergeCell ref="B99:O99"/>
    <mergeCell ref="K70:Q70"/>
    <mergeCell ref="K71:Q71"/>
    <mergeCell ref="A70:J70"/>
    <mergeCell ref="A63:J63"/>
    <mergeCell ref="A90:J90"/>
    <mergeCell ref="A89:J89"/>
    <mergeCell ref="A64:J64"/>
    <mergeCell ref="R85:U85"/>
    <mergeCell ref="A84:J84"/>
    <mergeCell ref="K84:Q84"/>
    <mergeCell ref="A86:J86"/>
    <mergeCell ref="K86:Q86"/>
    <mergeCell ref="A85:J85"/>
    <mergeCell ref="AD73:AG73"/>
    <mergeCell ref="AD72:AG72"/>
    <mergeCell ref="AF112:AI112"/>
    <mergeCell ref="AF113:AI113"/>
    <mergeCell ref="A160:O160"/>
    <mergeCell ref="P160:T160"/>
    <mergeCell ref="U160:AI160"/>
    <mergeCell ref="B167:N167"/>
    <mergeCell ref="A169:I169"/>
    <mergeCell ref="A163:O163"/>
    <mergeCell ref="U163:AI163"/>
    <mergeCell ref="X102:AA102"/>
    <mergeCell ref="T108:W108"/>
    <mergeCell ref="P161:T161"/>
    <mergeCell ref="U161:AI161"/>
    <mergeCell ref="A162:O162"/>
    <mergeCell ref="A137:E137"/>
    <mergeCell ref="B116:O116"/>
    <mergeCell ref="B117:O117"/>
    <mergeCell ref="N135:O135"/>
    <mergeCell ref="A139:E139"/>
    <mergeCell ref="T116:W116"/>
    <mergeCell ref="A131:E131"/>
    <mergeCell ref="T115:W115"/>
    <mergeCell ref="N133:O133"/>
    <mergeCell ref="AA139:AE139"/>
    <mergeCell ref="AF116:AI116"/>
    <mergeCell ref="T113:W113"/>
    <mergeCell ref="J169:P169"/>
    <mergeCell ref="Q169:AD169"/>
    <mergeCell ref="A8:AN8"/>
    <mergeCell ref="O122:P122"/>
    <mergeCell ref="X112:AA112"/>
    <mergeCell ref="N119:R119"/>
    <mergeCell ref="P162:T162"/>
    <mergeCell ref="U162:AI162"/>
    <mergeCell ref="A170:I170"/>
    <mergeCell ref="J170:P170"/>
    <mergeCell ref="Q170:AD172"/>
    <mergeCell ref="A171:I171"/>
    <mergeCell ref="J171:P171"/>
    <mergeCell ref="A172:I172"/>
    <mergeCell ref="J172:P172"/>
    <mergeCell ref="Q167:U167"/>
    <mergeCell ref="A164:O164"/>
    <mergeCell ref="P164:T164"/>
    <mergeCell ref="U164:AI164"/>
    <mergeCell ref="A161:O161"/>
    <mergeCell ref="P163:T163"/>
    <mergeCell ref="A159:O159"/>
    <mergeCell ref="P159:T159"/>
    <mergeCell ref="U159:AI159"/>
    <mergeCell ref="T99:W99"/>
    <mergeCell ref="X99:AA99"/>
    <mergeCell ref="AF102:AI102"/>
    <mergeCell ref="AF101:AI101"/>
    <mergeCell ref="AF107:AI107"/>
    <mergeCell ref="AB99:AE99"/>
    <mergeCell ref="AB107:AE107"/>
    <mergeCell ref="AF106:AI106"/>
    <mergeCell ref="P99:S99"/>
    <mergeCell ref="P100:S100"/>
    <mergeCell ref="P101:S101"/>
    <mergeCell ref="P102:S102"/>
    <mergeCell ref="AF105:AI105"/>
    <mergeCell ref="T102:W102"/>
    <mergeCell ref="X104:AA104"/>
    <mergeCell ref="P106:S106"/>
    <mergeCell ref="P107:S107"/>
    <mergeCell ref="R83:U83"/>
    <mergeCell ref="R87:U87"/>
    <mergeCell ref="A91:J91"/>
    <mergeCell ref="K91:Q91"/>
    <mergeCell ref="A79:J79"/>
    <mergeCell ref="K79:Q79"/>
    <mergeCell ref="K81:Q81"/>
    <mergeCell ref="A83:J83"/>
    <mergeCell ref="A82:J82"/>
    <mergeCell ref="R86:U86"/>
    <mergeCell ref="R84:U84"/>
    <mergeCell ref="R80:U80"/>
    <mergeCell ref="K89:Q89"/>
    <mergeCell ref="K88:Q88"/>
    <mergeCell ref="R88:U88"/>
    <mergeCell ref="A88:J88"/>
    <mergeCell ref="AA141:AE141"/>
    <mergeCell ref="AF141:AJ141"/>
    <mergeCell ref="V139:Z139"/>
    <mergeCell ref="V140:Z140"/>
    <mergeCell ref="AA140:AE140"/>
    <mergeCell ref="AF140:AJ140"/>
    <mergeCell ref="AA142:AE142"/>
    <mergeCell ref="G146:U146"/>
    <mergeCell ref="AF109:AI109"/>
    <mergeCell ref="AF110:AI110"/>
    <mergeCell ref="X110:AA110"/>
    <mergeCell ref="A119:M120"/>
    <mergeCell ref="O124:P124"/>
    <mergeCell ref="X116:AA116"/>
    <mergeCell ref="T117:W117"/>
    <mergeCell ref="X117:AA117"/>
    <mergeCell ref="X109:AA109"/>
    <mergeCell ref="T109:W109"/>
    <mergeCell ref="T112:W112"/>
    <mergeCell ref="Q124:R124"/>
    <mergeCell ref="S124:T124"/>
    <mergeCell ref="T110:W110"/>
    <mergeCell ref="P111:S111"/>
    <mergeCell ref="AF139:AJ139"/>
    <mergeCell ref="AF111:AI111"/>
    <mergeCell ref="R90:U90"/>
    <mergeCell ref="R91:U91"/>
    <mergeCell ref="K83:Q83"/>
    <mergeCell ref="AB111:AE111"/>
    <mergeCell ref="AB100:AE100"/>
    <mergeCell ref="AH90:AK90"/>
    <mergeCell ref="AH91:AK91"/>
    <mergeCell ref="AH92:AK92"/>
    <mergeCell ref="V87:W87"/>
    <mergeCell ref="T100:W100"/>
    <mergeCell ref="X90:Y90"/>
    <mergeCell ref="X91:Y91"/>
    <mergeCell ref="AF99:AI99"/>
    <mergeCell ref="AF103:AI103"/>
    <mergeCell ref="X108:AA108"/>
    <mergeCell ref="AB101:AE101"/>
    <mergeCell ref="AB104:AE104"/>
    <mergeCell ref="T101:W101"/>
    <mergeCell ref="T107:W107"/>
    <mergeCell ref="AB102:AE102"/>
    <mergeCell ref="X103:AA103"/>
    <mergeCell ref="T103:W103"/>
    <mergeCell ref="V88:W88"/>
    <mergeCell ref="AF142:AJ142"/>
    <mergeCell ref="AB115:AE115"/>
    <mergeCell ref="AB116:AE116"/>
    <mergeCell ref="AB117:AE117"/>
    <mergeCell ref="V151:Z151"/>
    <mergeCell ref="V150:Z150"/>
    <mergeCell ref="V142:Z142"/>
    <mergeCell ref="AA151:AE151"/>
    <mergeCell ref="AF151:AJ151"/>
    <mergeCell ref="V149:Z149"/>
    <mergeCell ref="AF150:AJ150"/>
    <mergeCell ref="S119:W119"/>
    <mergeCell ref="S120:W120"/>
    <mergeCell ref="P116:S116"/>
    <mergeCell ref="P117:S117"/>
    <mergeCell ref="AA147:AJ147"/>
    <mergeCell ref="G139:U139"/>
    <mergeCell ref="G144:U144"/>
    <mergeCell ref="G140:U140"/>
    <mergeCell ref="G141:U141"/>
    <mergeCell ref="G142:U142"/>
    <mergeCell ref="G145:U145"/>
    <mergeCell ref="N131:O131"/>
    <mergeCell ref="V141:Z141"/>
    <mergeCell ref="A149:E149"/>
    <mergeCell ref="J154:M154"/>
    <mergeCell ref="G151:U151"/>
    <mergeCell ref="AA145:AJ145"/>
    <mergeCell ref="A144:E144"/>
    <mergeCell ref="V145:Z145"/>
    <mergeCell ref="V144:Z144"/>
    <mergeCell ref="AA144:AJ144"/>
    <mergeCell ref="AA150:AE150"/>
    <mergeCell ref="G152:U152"/>
    <mergeCell ref="V152:Z152"/>
    <mergeCell ref="AA152:AE152"/>
    <mergeCell ref="G149:U149"/>
    <mergeCell ref="G147:U147"/>
    <mergeCell ref="G150:U150"/>
    <mergeCell ref="V146:Z146"/>
    <mergeCell ref="AA146:AJ146"/>
    <mergeCell ref="V147:Z147"/>
    <mergeCell ref="AA149:AE149"/>
    <mergeCell ref="AF149:AJ149"/>
    <mergeCell ref="A154:E154"/>
    <mergeCell ref="A152:B153"/>
    <mergeCell ref="AF152:AJ152"/>
    <mergeCell ref="AB109:AE109"/>
    <mergeCell ref="AB110:AE110"/>
    <mergeCell ref="AB105:AE105"/>
    <mergeCell ref="AB112:AE112"/>
    <mergeCell ref="AB113:AE113"/>
    <mergeCell ref="AB114:AE114"/>
    <mergeCell ref="T114:W114"/>
    <mergeCell ref="T105:W105"/>
    <mergeCell ref="X105:AA105"/>
    <mergeCell ref="AB106:AE106"/>
    <mergeCell ref="X106:AA106"/>
    <mergeCell ref="T106:W106"/>
    <mergeCell ref="X111:AA111"/>
    <mergeCell ref="T111:W111"/>
    <mergeCell ref="B24:AO24"/>
    <mergeCell ref="B25:AO25"/>
    <mergeCell ref="B27:AO27"/>
    <mergeCell ref="B28:AO28"/>
    <mergeCell ref="B30:AO30"/>
    <mergeCell ref="B31:AO31"/>
    <mergeCell ref="B34:AO34"/>
    <mergeCell ref="AB103:AE103"/>
    <mergeCell ref="AB108:AE108"/>
    <mergeCell ref="P103:S103"/>
    <mergeCell ref="P104:S104"/>
    <mergeCell ref="P105:S105"/>
    <mergeCell ref="AH62:AK62"/>
    <mergeCell ref="AH63:AK63"/>
    <mergeCell ref="AH64:AK64"/>
    <mergeCell ref="AH65:AK65"/>
    <mergeCell ref="AH66:AK66"/>
    <mergeCell ref="AH67:AK67"/>
    <mergeCell ref="AH68:AK68"/>
    <mergeCell ref="AL92:AO92"/>
    <mergeCell ref="AD71:AG71"/>
    <mergeCell ref="AL79:AO79"/>
    <mergeCell ref="AL91:AO91"/>
    <mergeCell ref="AD88:AG88"/>
    <mergeCell ref="B12:AO12"/>
    <mergeCell ref="B13:AO13"/>
    <mergeCell ref="B15:AO15"/>
    <mergeCell ref="B16:AO16"/>
    <mergeCell ref="B18:AO18"/>
    <mergeCell ref="B19:AO19"/>
    <mergeCell ref="B21:AO21"/>
    <mergeCell ref="B22:AO22"/>
    <mergeCell ref="B23:AO23"/>
    <mergeCell ref="V67:W67"/>
    <mergeCell ref="V68:W68"/>
    <mergeCell ref="V78:W78"/>
    <mergeCell ref="V79:W79"/>
    <mergeCell ref="T104:W104"/>
    <mergeCell ref="K82:Q82"/>
    <mergeCell ref="X73:Y73"/>
    <mergeCell ref="X74:Y74"/>
    <mergeCell ref="X85:Y85"/>
    <mergeCell ref="X100:AA100"/>
    <mergeCell ref="Z82:AC82"/>
    <mergeCell ref="Z83:AC83"/>
    <mergeCell ref="Z86:AC86"/>
    <mergeCell ref="Z87:AC87"/>
    <mergeCell ref="K90:Q90"/>
    <mergeCell ref="K85:Q85"/>
    <mergeCell ref="K87:Q87"/>
    <mergeCell ref="V76:W76"/>
    <mergeCell ref="V77:W77"/>
    <mergeCell ref="I95:AG95"/>
    <mergeCell ref="AF100:AI100"/>
    <mergeCell ref="AF104:AI104"/>
    <mergeCell ref="X101:AA101"/>
    <mergeCell ref="I93:K93"/>
    <mergeCell ref="V85:W85"/>
    <mergeCell ref="V86:W86"/>
    <mergeCell ref="B35:AO35"/>
    <mergeCell ref="B37:AO37"/>
    <mergeCell ref="B52:AO52"/>
    <mergeCell ref="B53:AO53"/>
    <mergeCell ref="A135:E135"/>
    <mergeCell ref="B38:AO38"/>
    <mergeCell ref="B40:AO40"/>
    <mergeCell ref="B41:AO41"/>
    <mergeCell ref="B43:AO43"/>
    <mergeCell ref="B44:AO44"/>
    <mergeCell ref="B46:AO46"/>
    <mergeCell ref="B47:AO47"/>
    <mergeCell ref="B49:AO49"/>
    <mergeCell ref="B50:AO50"/>
    <mergeCell ref="V89:W89"/>
    <mergeCell ref="V90:W90"/>
    <mergeCell ref="V91:W91"/>
    <mergeCell ref="V61:W62"/>
    <mergeCell ref="V63:W63"/>
    <mergeCell ref="V64:W64"/>
    <mergeCell ref="V65:W65"/>
    <mergeCell ref="V66:W66"/>
    <mergeCell ref="P112:S112"/>
    <mergeCell ref="P113:S113"/>
    <mergeCell ref="P114:S114"/>
    <mergeCell ref="P115:S115"/>
    <mergeCell ref="B107:O107"/>
    <mergeCell ref="B108:O108"/>
    <mergeCell ref="B109:O109"/>
    <mergeCell ref="B110:O110"/>
    <mergeCell ref="B114:O114"/>
    <mergeCell ref="B115:O115"/>
    <mergeCell ref="B101:O101"/>
    <mergeCell ref="B102:O102"/>
    <mergeCell ref="B103:O103"/>
    <mergeCell ref="B104:O104"/>
    <mergeCell ref="B105:O105"/>
    <mergeCell ref="B106:O106"/>
    <mergeCell ref="P108:S108"/>
    <mergeCell ref="P109:S109"/>
    <mergeCell ref="P110:S110"/>
  </mergeCells>
  <conditionalFormatting sqref="F154:I154">
    <cfRule type="expression" dxfId="12" priority="25">
      <formula>AND($J$154&lt;&gt;0)</formula>
    </cfRule>
  </conditionalFormatting>
  <conditionalFormatting sqref="J154:M154">
    <cfRule type="expression" dxfId="9" priority="4">
      <formula>AND($AG$120&lt;&gt;0)</formula>
    </cfRule>
  </conditionalFormatting>
  <conditionalFormatting sqref="N131:O131">
    <cfRule type="expression" dxfId="7" priority="8">
      <formula>AND($N$131&gt;24)</formula>
    </cfRule>
  </conditionalFormatting>
  <conditionalFormatting sqref="N133:O133">
    <cfRule type="expression" dxfId="6" priority="6">
      <formula>AND($N$133&gt;36)</formula>
    </cfRule>
  </conditionalFormatting>
  <conditionalFormatting sqref="N135:O135">
    <cfRule type="expression" dxfId="5" priority="5">
      <formula>($N$135&gt;15)</formula>
    </cfRule>
  </conditionalFormatting>
  <conditionalFormatting sqref="AC120 AE120:AJ120">
    <cfRule type="expression" dxfId="2" priority="46">
      <formula>AND($AG$120&lt;&gt;0)</formula>
    </cfRule>
  </conditionalFormatting>
  <dataValidations disablePrompts="1" xWindow="498" yWindow="487" count="8">
    <dataValidation type="list" allowBlank="1" showInputMessage="1" showErrorMessage="1" error="Zvolte z povolených možností!" prompt="Vyberte z nabídky" sqref="K63:Q92 AR92 R92:U92" xr:uid="{00000000-0002-0000-0000-000001000000}">
      <formula1>kategorie</formula1>
    </dataValidation>
    <dataValidation allowBlank="1" showInputMessage="1" showErrorMessage="1" prompt="uveďte stručný popis o jaký údaj jde" sqref="A92:J92" xr:uid="{00000000-0002-0000-0000-000002000000}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63:U91" xr:uid="{00000000-0002-0000-0000-000003000000}"/>
    <dataValidation type="list" allowBlank="1" showInputMessage="1" showErrorMessage="1" error="Zvolte z povolených možností!" promptTitle="Vyplnit jen u výdajů v cizí měně" prompt="Vyberte kód měny z nabídky" sqref="V63:V91" xr:uid="{00000000-0002-0000-0000-000004000000}">
      <formula1>měna</formula1>
    </dataValidation>
    <dataValidation allowBlank="1" showInputMessage="1" showErrorMessage="1" promptTitle="Stručný popis výdaje" prompt="Např. CNC obráběcí stroj, stavební bagr pásový kategorie 6-30 tun, stavební materiál apod." sqref="A63:J91" xr:uid="{00000000-0002-0000-0000-000005000000}"/>
    <dataValidation allowBlank="1" showInputMessage="1" showErrorMessage="1" promptTitle="Bude hrazeno úvěrem NRB" prompt="Uvádí se v Kč." sqref="AD63:AK91" xr:uid="{00000000-0002-0000-0000-000006000000}"/>
    <dataValidation allowBlank="1" showInputMessage="1" showErrorMessage="1" promptTitle="Jen cizí měny" prompt="Vyplňuje se, pokud jsou v tabulce výše uvedeny i výdaje v cizí měně" sqref="I93:K93" xr:uid="{00000000-0002-0000-0000-000009000000}"/>
    <dataValidation allowBlank="1" showInputMessage="1" showErrorMessage="1" error="Zvolte z povolených možností!" promptTitle="Vyplnit jen u výdajů v cizí měně" prompt="Používá se kurz devizového trhu ČNB ke dni podání žádosti o úvěr NRB. Po vyplnění data podání žádosti do pole pod touto tabulkou se zobrazí link na správné kurzy." sqref="X63:Y91" xr:uid="{00000000-0002-0000-0000-00000A000000}"/>
  </dataValidations>
  <pageMargins left="0.43307086614173229" right="0.23622047244094491" top="0.74803149606299213" bottom="0.74803149606299213" header="0.31496062992125984" footer="0.31496062992125984"/>
  <pageSetup paperSize="9" scale="92" orientation="landscape" r:id="rId1"/>
  <headerFooter>
    <oddFooter>&amp;L&amp;"Arial,Obyčejné"&amp;6verze šablony 1.01&amp;C&amp;9&amp;P.</oddFooter>
  </headerFooter>
  <rowBreaks count="1" manualBreakCount="1">
    <brk id="156" max="40" man="1"/>
  </rowBreaks>
  <colBreaks count="1" manualBreakCount="1">
    <brk id="41" max="172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2" id="{00000000-000E-0000-0000-000002000000}">
            <xm:f>AND(_vst!$AR$32=0)</xm:f>
            <x14:dxf>
              <fill>
                <patternFill>
                  <bgColor theme="0" tint="-4.9989318521683403E-2"/>
                </patternFill>
              </fill>
            </x14:dxf>
          </x14:cfRule>
          <xm:sqref>I93:K93</xm:sqref>
        </x14:conditionalFormatting>
        <x14:conditionalFormatting xmlns:xm="http://schemas.microsoft.com/office/excel/2006/main">
          <x14:cfRule type="expression" priority="73" id="{00000000-000E-0000-0000-000001000000}">
            <xm:f>AND(_vst!$AR$32&gt;0)</xm:f>
            <x14:dxf>
              <font>
                <u/>
                <color rgb="FF0070C0"/>
              </font>
              <fill>
                <patternFill patternType="none">
                  <bgColor auto="1"/>
                </patternFill>
              </fill>
            </x14:dxf>
          </x14:cfRule>
          <xm:sqref>I95:AG95</xm:sqref>
        </x14:conditionalFormatting>
        <x14:conditionalFormatting xmlns:xm="http://schemas.microsoft.com/office/excel/2006/main">
          <x14:cfRule type="expression" priority="77" id="{AB062F94-C344-4688-9131-BB533AAFB212}">
            <xm:f>AND(_vst!$AR$34&gt;0)</xm:f>
            <x14:dxf>
              <font>
                <color rgb="FFFF0000"/>
              </font>
            </x14:dxf>
          </x14:cfRule>
          <xm:sqref>L93</xm:sqref>
        </x14:conditionalFormatting>
        <x14:conditionalFormatting xmlns:xm="http://schemas.microsoft.com/office/excel/2006/main">
          <x14:cfRule type="expression" priority="74" id="{F421845B-D8CF-42D4-BAAC-A8E3BE67F609}">
            <xm:f>AND(_vst!$AR$41=1)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O122:P122</xm:sqref>
        </x14:conditionalFormatting>
        <x14:conditionalFormatting xmlns:xm="http://schemas.microsoft.com/office/excel/2006/main">
          <x14:cfRule type="expression" priority="75" id="{F15748EF-F436-4625-B556-7732F76700F5}">
            <xm:f>AND(_vst!$AV$41=1)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O124:P124</xm:sqref>
        </x14:conditionalFormatting>
        <x14:conditionalFormatting xmlns:xm="http://schemas.microsoft.com/office/excel/2006/main">
          <x14:cfRule type="expression" priority="76" id="{00000000-000E-0000-0000-000023000000}">
            <xm:f>AND(_vst!$AR$31=1)</xm:f>
            <x14:dxf>
              <font>
                <color rgb="FFFF0000"/>
              </font>
              <fill>
                <patternFill>
                  <bgColor theme="9" tint="0.79998168889431442"/>
                </patternFill>
              </fill>
            </x14:dxf>
          </x14:cfRule>
          <xm:sqref>AD92:AK92</xm:sqref>
        </x14:conditionalFormatting>
        <x14:conditionalFormatting xmlns:xm="http://schemas.microsoft.com/office/excel/2006/main">
          <x14:cfRule type="expression" priority="78" id="{8E03723C-EBBA-4FCC-B69E-3851E01FAFB1}">
            <xm:f>AND(_vst!$AR2&gt;0)</xm:f>
            <x14:dxf>
              <fill>
                <patternFill>
                  <bgColor theme="0" tint="-4.9989318521683403E-2"/>
                </patternFill>
              </fill>
            </x14:dxf>
          </x14:cfRule>
          <xm:sqref>AD63:AG91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N1:BG41"/>
  <sheetViews>
    <sheetView workbookViewId="0">
      <pane ySplit="1" topLeftCell="A2" activePane="bottomLeft" state="frozen"/>
      <selection pane="bottomLeft" activeCell="AX1" sqref="AX1:AX1048576"/>
    </sheetView>
  </sheetViews>
  <sheetFormatPr defaultColWidth="9.140625" defaultRowHeight="12.75" x14ac:dyDescent="0.2"/>
  <cols>
    <col min="1" max="39" width="9.140625" style="2"/>
    <col min="40" max="40" width="32.140625" style="2" hidden="1" customWidth="1"/>
    <col min="41" max="41" width="51" style="2" hidden="1" customWidth="1"/>
    <col min="42" max="42" width="7.28515625" style="2" hidden="1" customWidth="1"/>
    <col min="43" max="43" width="53.7109375" style="2" hidden="1" customWidth="1"/>
    <col min="44" max="44" width="14.140625" style="2" hidden="1" customWidth="1"/>
    <col min="45" max="47" width="9.140625" style="2" hidden="1" customWidth="1"/>
    <col min="48" max="48" width="14.7109375" style="2" hidden="1" customWidth="1"/>
    <col min="49" max="50" width="9.140625" style="2" hidden="1" customWidth="1"/>
    <col min="51" max="52" width="9.140625" style="2" customWidth="1"/>
    <col min="53" max="16384" width="9.140625" style="2"/>
  </cols>
  <sheetData>
    <row r="1" spans="40:59" x14ac:dyDescent="0.2">
      <c r="AN1" s="1" t="s">
        <v>43</v>
      </c>
      <c r="AO1" s="1" t="s">
        <v>48</v>
      </c>
      <c r="AP1" s="1" t="s">
        <v>79</v>
      </c>
      <c r="AQ1" s="1" t="s">
        <v>123</v>
      </c>
      <c r="AR1" s="6" t="s">
        <v>47</v>
      </c>
      <c r="AS1" s="6" t="s">
        <v>71</v>
      </c>
      <c r="AT1" s="6" t="s">
        <v>49</v>
      </c>
      <c r="AU1" s="6" t="s">
        <v>150</v>
      </c>
      <c r="AV1" s="6" t="s">
        <v>70</v>
      </c>
      <c r="AW1" s="6" t="s">
        <v>172</v>
      </c>
      <c r="AX1" s="6"/>
      <c r="BA1" s="7"/>
      <c r="BB1" s="7"/>
      <c r="BC1" s="7"/>
      <c r="BD1" s="7"/>
      <c r="BE1" s="7"/>
      <c r="BF1" s="7"/>
      <c r="BG1" s="7"/>
    </row>
    <row r="2" spans="40:59" x14ac:dyDescent="0.2">
      <c r="AN2" s="9" t="s">
        <v>191</v>
      </c>
      <c r="AO2" s="3" t="s">
        <v>167</v>
      </c>
      <c r="AP2" s="2" t="s">
        <v>78</v>
      </c>
      <c r="AQ2" s="2" t="s">
        <v>124</v>
      </c>
      <c r="AR2" s="8">
        <f>IF(OR(projekt!K63=_vst!$AN$5,projekt!K63=_vst!$AN$13,projekt!K63=_vst!$AN$11,projekt!K63=_vst!$AN$12,projekt!K63=_vst!$AN$14,projekt!K63=_vst!$AN$6),1,IF(projekt!K63=_vst!$AN$7,2,0))</f>
        <v>0</v>
      </c>
      <c r="AS2" s="8">
        <f>IF(OR(projekt!V63&lt;&gt;"",projekt!X63&lt;&gt;""),1,0)</f>
        <v>0</v>
      </c>
      <c r="AT2" s="8">
        <f>IF(projekt!AD63&gt;0,IF(AR2&gt;0,1,0),0)</f>
        <v>0</v>
      </c>
      <c r="AU2" s="8">
        <f>IF(projekt!AL63&lt;0,1,0)</f>
        <v>0</v>
      </c>
      <c r="AV2" s="8">
        <f>IF(OR(AND(projekt!V63="",projekt!X63&lt;&gt;""),AND(projekt!V63&lt;&gt;"",projekt!X63="")),1,0)</f>
        <v>0</v>
      </c>
      <c r="AW2" s="7">
        <f ca="1">IF(SUM(_vst!AT2:AT30,_vst!AU2:AU30,_vst!AR31,_vst!AR34,_vst!AV2:AV30,_vst!AR41,_vst!AV41)=0,0,1)</f>
        <v>0</v>
      </c>
      <c r="AX2" s="7"/>
      <c r="BA2" s="7"/>
      <c r="BB2" s="7"/>
      <c r="BC2" s="7"/>
      <c r="BD2" s="7"/>
      <c r="BE2" s="7"/>
      <c r="BF2" s="7"/>
      <c r="BG2" s="7"/>
    </row>
    <row r="3" spans="40:59" x14ac:dyDescent="0.2">
      <c r="AN3" s="9" t="s">
        <v>140</v>
      </c>
      <c r="AO3" s="3" t="s">
        <v>120</v>
      </c>
      <c r="AP3" s="2" t="s">
        <v>80</v>
      </c>
      <c r="AQ3" s="2" t="s">
        <v>125</v>
      </c>
      <c r="AR3" s="8">
        <f>IF(OR(projekt!K64=_vst!$AN$5,projekt!K64=_vst!$AN$13,projekt!K64=_vst!$AN$11,projekt!K64=_vst!$AN$12,projekt!K64=_vst!$AN$14,projekt!K64=_vst!$AN$6),1,IF(projekt!K64=_vst!$AN$7,2,0))</f>
        <v>0</v>
      </c>
      <c r="AS3" s="8">
        <f>IF(OR(projekt!V64&lt;&gt;"",projekt!X64&lt;&gt;""),1,0)</f>
        <v>0</v>
      </c>
      <c r="AT3" s="8">
        <f>IF(projekt!AD64&gt;0,IF(AR3&gt;0,1,0),0)</f>
        <v>0</v>
      </c>
      <c r="AU3" s="8">
        <f>IF(projekt!AL64&lt;0,1,0)</f>
        <v>0</v>
      </c>
      <c r="AV3" s="8">
        <f>IF(OR(AND(projekt!V64="",projekt!X64&lt;&gt;""),AND(projekt!V64&lt;&gt;"",projekt!X64="")),1,0)</f>
        <v>0</v>
      </c>
      <c r="AW3" s="7"/>
      <c r="AX3" s="7"/>
      <c r="BA3" s="7"/>
      <c r="BB3" s="7"/>
      <c r="BC3" s="7"/>
      <c r="BD3" s="7"/>
      <c r="BE3" s="7"/>
      <c r="BF3" s="7"/>
      <c r="BG3" s="7"/>
    </row>
    <row r="4" spans="40:59" x14ac:dyDescent="0.2">
      <c r="AN4" s="3" t="s">
        <v>189</v>
      </c>
      <c r="AO4" s="3" t="s">
        <v>168</v>
      </c>
      <c r="AP4" s="2" t="s">
        <v>81</v>
      </c>
      <c r="AQ4" s="2" t="s">
        <v>126</v>
      </c>
      <c r="AR4" s="8">
        <f>IF(OR(projekt!K65=_vst!$AN$5,projekt!K65=_vst!$AN$13,projekt!K65=_vst!$AN$11,projekt!K65=_vst!$AN$12,projekt!K65=_vst!$AN$14,projekt!K65=_vst!$AN$6),1,IF(projekt!K65=_vst!$AN$7,2,0))</f>
        <v>0</v>
      </c>
      <c r="AS4" s="8">
        <f>IF(OR(projekt!V65&lt;&gt;"",projekt!X65&lt;&gt;""),1,0)</f>
        <v>0</v>
      </c>
      <c r="AT4" s="8">
        <f>IF(projekt!AD65&gt;0,IF(AR4&gt;0,1,0),0)</f>
        <v>0</v>
      </c>
      <c r="AU4" s="8">
        <f>IF(projekt!AL65&lt;0,1,0)</f>
        <v>0</v>
      </c>
      <c r="AV4" s="8">
        <f>IF(OR(AND(projekt!V65="",projekt!X65&lt;&gt;""),AND(projekt!V65&lt;&gt;"",projekt!X65="")),1,0)</f>
        <v>0</v>
      </c>
      <c r="AW4" s="7"/>
      <c r="AX4" s="7"/>
      <c r="BA4" s="7"/>
      <c r="BB4" s="7"/>
      <c r="BC4" s="7"/>
      <c r="BD4" s="7"/>
      <c r="BE4" s="7"/>
      <c r="BF4" s="7"/>
      <c r="BG4" s="7"/>
    </row>
    <row r="5" spans="40:59" x14ac:dyDescent="0.2">
      <c r="AN5" s="2" t="s">
        <v>192</v>
      </c>
      <c r="AO5" s="9" t="s">
        <v>186</v>
      </c>
      <c r="AP5" s="2" t="s">
        <v>82</v>
      </c>
      <c r="AQ5" s="2" t="s">
        <v>127</v>
      </c>
      <c r="AR5" s="8">
        <f>IF(OR(projekt!K66=_vst!$AN$5,projekt!K66=_vst!$AN$13,projekt!K66=_vst!$AN$11,projekt!K66=_vst!$AN$12,projekt!K66=_vst!$AN$14,projekt!K66=_vst!$AN$6),1,IF(projekt!K66=_vst!$AN$7,2,0))</f>
        <v>0</v>
      </c>
      <c r="AS5" s="8">
        <f>IF(OR(projekt!V66&lt;&gt;"",projekt!X66&lt;&gt;""),1,0)</f>
        <v>0</v>
      </c>
      <c r="AT5" s="8">
        <f>IF(projekt!AD66&gt;0,IF(AR5&gt;0,1,0),0)</f>
        <v>0</v>
      </c>
      <c r="AU5" s="8">
        <f>IF(projekt!AL66&lt;0,1,0)</f>
        <v>0</v>
      </c>
      <c r="AV5" s="8">
        <f>IF(OR(AND(projekt!V66="",projekt!X66&lt;&gt;""),AND(projekt!V66&lt;&gt;"",projekt!X66="")),1,0)</f>
        <v>0</v>
      </c>
      <c r="AW5" s="7"/>
      <c r="AX5" s="7"/>
      <c r="BA5" s="7"/>
      <c r="BB5" s="7"/>
      <c r="BC5" s="7"/>
      <c r="BD5" s="7"/>
      <c r="BE5" s="7"/>
      <c r="BF5" s="7"/>
      <c r="BG5" s="7"/>
    </row>
    <row r="6" spans="40:59" x14ac:dyDescent="0.2">
      <c r="AN6" s="2" t="s">
        <v>207</v>
      </c>
      <c r="AO6" s="9" t="s">
        <v>169</v>
      </c>
      <c r="AP6" s="2" t="s">
        <v>84</v>
      </c>
      <c r="AQ6" s="2" t="s">
        <v>128</v>
      </c>
      <c r="AR6" s="8">
        <f>IF(OR(projekt!K67=_vst!$AN$5,projekt!K67=_vst!$AN$13,projekt!K67=_vst!$AN$11,projekt!K67=_vst!$AN$12,projekt!K67=_vst!$AN$14,projekt!K67=_vst!$AN$6),1,IF(projekt!K67=_vst!$AN$7,2,0))</f>
        <v>0</v>
      </c>
      <c r="AS6" s="8">
        <f>IF(OR(projekt!V67&lt;&gt;"",projekt!X67&lt;&gt;""),1,0)</f>
        <v>0</v>
      </c>
      <c r="AT6" s="8">
        <f>IF(projekt!AD67&gt;0,IF(AR6&gt;0,1,0),0)</f>
        <v>0</v>
      </c>
      <c r="AU6" s="8">
        <f>IF(projekt!AL67&lt;0,1,0)</f>
        <v>0</v>
      </c>
      <c r="AV6" s="8">
        <f>IF(OR(AND(projekt!V67="",projekt!X67&lt;&gt;""),AND(projekt!V67&lt;&gt;"",projekt!X67="")),1,0)</f>
        <v>0</v>
      </c>
      <c r="AW6" s="7"/>
      <c r="AX6" s="7"/>
      <c r="BA6" s="7"/>
      <c r="BB6" s="7"/>
      <c r="BC6" s="7"/>
      <c r="BD6" s="7"/>
      <c r="BE6" s="7"/>
      <c r="BF6" s="7"/>
      <c r="BG6" s="7"/>
    </row>
    <row r="7" spans="40:59" x14ac:dyDescent="0.2">
      <c r="AN7" s="3" t="s">
        <v>187</v>
      </c>
      <c r="AO7" s="9" t="str">
        <f>CONCATENATE("výše zvýhodněného úvěru musí být v rozmezí ",_vst!AT36,"-",_vst!AT37," mil. Kč")</f>
        <v>výše zvýhodněného úvěru musí být v rozmezí 1-100 mil. Kč</v>
      </c>
      <c r="AP7" s="2" t="s">
        <v>83</v>
      </c>
      <c r="AR7" s="8">
        <f>IF(OR(projekt!K68=_vst!$AN$5,projekt!K68=_vst!$AN$13,projekt!K68=_vst!$AN$11,projekt!K68=_vst!$AN$12,projekt!K68=_vst!$AN$14,projekt!K68=_vst!$AN$6),1,IF(projekt!K68=_vst!$AN$7,2,0))</f>
        <v>0</v>
      </c>
      <c r="AS7" s="8">
        <f>IF(OR(projekt!V68&lt;&gt;"",projekt!X68&lt;&gt;""),1,0)</f>
        <v>0</v>
      </c>
      <c r="AT7" s="8">
        <f>IF(projekt!AD68&gt;0,IF(AR7&gt;0,1,0),0)</f>
        <v>0</v>
      </c>
      <c r="AU7" s="8">
        <f>IF(projekt!AL68&lt;0,1,0)</f>
        <v>0</v>
      </c>
      <c r="AV7" s="8">
        <f>IF(OR(AND(projekt!V68="",projekt!X68&lt;&gt;""),AND(projekt!V68&lt;&gt;"",projekt!X68="")),1,0)</f>
        <v>0</v>
      </c>
      <c r="AW7" s="7"/>
      <c r="AX7" s="7"/>
      <c r="BA7" s="7"/>
      <c r="BB7" s="7"/>
      <c r="BC7" s="7"/>
      <c r="BD7" s="7"/>
      <c r="BE7" s="7"/>
      <c r="BF7" s="7"/>
      <c r="BG7" s="7"/>
    </row>
    <row r="8" spans="40:59" x14ac:dyDescent="0.2">
      <c r="AN8" s="3" t="s">
        <v>44</v>
      </c>
      <c r="AO8" s="10" t="s">
        <v>170</v>
      </c>
      <c r="AP8" s="2" t="s">
        <v>97</v>
      </c>
      <c r="AR8" s="8">
        <f>IF(OR(projekt!K69=_vst!$AN$5,projekt!K69=_vst!$AN$13,projekt!K69=_vst!$AN$11,projekt!K69=_vst!$AN$12,projekt!K69=_vst!$AN$14,projekt!K69=_vst!$AN$6),1,IF(projekt!K69=_vst!$AN$7,2,0))</f>
        <v>0</v>
      </c>
      <c r="AS8" s="8">
        <f>IF(OR(projekt!V69&lt;&gt;"",projekt!X69&lt;&gt;""),1,0)</f>
        <v>0</v>
      </c>
      <c r="AT8" s="8">
        <f>IF(projekt!AD69&gt;0,IF(AR8&gt;0,1,0),0)</f>
        <v>0</v>
      </c>
      <c r="AU8" s="8">
        <f>IF(projekt!AL69&lt;0,1,0)</f>
        <v>0</v>
      </c>
      <c r="AV8" s="8">
        <f>IF(OR(AND(projekt!V69="",projekt!X69&lt;&gt;""),AND(projekt!V69&lt;&gt;"",projekt!X69="")),1,0)</f>
        <v>0</v>
      </c>
      <c r="AW8" s="7"/>
      <c r="AX8" s="7"/>
      <c r="BA8" s="7"/>
      <c r="BB8" s="7"/>
      <c r="BC8" s="7"/>
      <c r="BD8" s="7"/>
      <c r="BE8" s="7"/>
      <c r="BF8" s="7"/>
      <c r="BG8" s="7"/>
    </row>
    <row r="9" spans="40:59" x14ac:dyDescent="0.2">
      <c r="AN9" s="3" t="s">
        <v>198</v>
      </c>
      <c r="AO9" s="3" t="s">
        <v>61</v>
      </c>
      <c r="AP9" s="2" t="s">
        <v>85</v>
      </c>
      <c r="AQ9" s="4" t="s">
        <v>146</v>
      </c>
      <c r="AR9" s="8">
        <f>IF(OR(projekt!K70=_vst!$AN$5,projekt!K70=_vst!$AN$13,projekt!K70=_vst!$AN$11,projekt!K70=_vst!$AN$12,projekt!K70=_vst!$AN$14,projekt!K70=_vst!$AN$6),1,IF(projekt!K70=_vst!$AN$7,2,0))</f>
        <v>0</v>
      </c>
      <c r="AS9" s="8">
        <f>IF(OR(projekt!V70&lt;&gt;"",projekt!X70&lt;&gt;""),1,0)</f>
        <v>0</v>
      </c>
      <c r="AT9" s="8">
        <f>IF(projekt!AD70&gt;0,IF(AR9&gt;0,1,0),0)</f>
        <v>0</v>
      </c>
      <c r="AU9" s="8">
        <f>IF(projekt!AL70&lt;0,1,0)</f>
        <v>0</v>
      </c>
      <c r="AV9" s="8">
        <f>IF(OR(AND(projekt!V70="",projekt!X70&lt;&gt;""),AND(projekt!V70&lt;&gt;"",projekt!X70="")),1,0)</f>
        <v>0</v>
      </c>
      <c r="AW9" s="7"/>
      <c r="AX9" s="7"/>
      <c r="BA9" s="7"/>
      <c r="BB9" s="7"/>
      <c r="BC9" s="7"/>
      <c r="BD9" s="7"/>
      <c r="BE9" s="7"/>
      <c r="BF9" s="7"/>
      <c r="BG9" s="7"/>
    </row>
    <row r="10" spans="40:59" ht="15" x14ac:dyDescent="0.25">
      <c r="AN10" s="3" t="s">
        <v>55</v>
      </c>
      <c r="AO10" s="11" t="s">
        <v>165</v>
      </c>
      <c r="AP10" s="2" t="s">
        <v>86</v>
      </c>
      <c r="AQ10" s="5" t="s">
        <v>147</v>
      </c>
      <c r="AR10" s="8">
        <f>IF(OR(projekt!K71=_vst!$AN$5,projekt!K71=_vst!$AN$13,projekt!K71=_vst!$AN$11,projekt!K71=_vst!$AN$12,projekt!K71=_vst!$AN$14,projekt!K71=_vst!$AN$6),1,IF(projekt!K71=_vst!$AN$7,2,0))</f>
        <v>0</v>
      </c>
      <c r="AS10" s="8">
        <f>IF(OR(projekt!V71&lt;&gt;"",projekt!X71&lt;&gt;""),1,0)</f>
        <v>0</v>
      </c>
      <c r="AT10" s="8">
        <f>IF(projekt!AD71&gt;0,IF(AR10&gt;0,1,0),0)</f>
        <v>0</v>
      </c>
      <c r="AU10" s="8">
        <f>IF(projekt!AL71&lt;0,1,0)</f>
        <v>0</v>
      </c>
      <c r="AV10" s="8">
        <f>IF(OR(AND(projekt!V71="",projekt!X71&lt;&gt;""),AND(projekt!V71&lt;&gt;"",projekt!X71="")),1,0)</f>
        <v>0</v>
      </c>
      <c r="AW10" s="7"/>
      <c r="AX10" s="7"/>
      <c r="BA10" s="7"/>
      <c r="BB10" s="7"/>
      <c r="BC10" s="7"/>
      <c r="BD10" s="7"/>
      <c r="BE10" s="7"/>
      <c r="BF10" s="7"/>
      <c r="BG10" s="7"/>
    </row>
    <row r="11" spans="40:59" x14ac:dyDescent="0.2">
      <c r="AN11" s="3" t="s">
        <v>45</v>
      </c>
      <c r="AO11" s="9" t="s">
        <v>64</v>
      </c>
      <c r="AP11" s="2" t="s">
        <v>78</v>
      </c>
      <c r="AQ11" s="2" t="str">
        <f>CONCATENATE(AQ10,CONCATENATE(AQ12,".",AQ13,".",AQ14))</f>
        <v>https://www.cnb.cz/cs/financni-trhy/devizovy-trh/kurzy-devizoveho-trhu/kurzy-devizoveho-trhu/index.html?date=0.1.1900</v>
      </c>
      <c r="AR11" s="8">
        <f>IF(OR(projekt!K72=_vst!$AN$5,projekt!K72=_vst!$AN$13,projekt!K72=_vst!$AN$11,projekt!K72=_vst!$AN$12,projekt!K72=_vst!$AN$14,projekt!K72=_vst!$AN$6),1,IF(projekt!K72=_vst!$AN$7,2,0))</f>
        <v>0</v>
      </c>
      <c r="AS11" s="8">
        <f>IF(OR(projekt!V72&lt;&gt;"",projekt!X72&lt;&gt;""),1,0)</f>
        <v>0</v>
      </c>
      <c r="AT11" s="8">
        <f>IF(projekt!AD72&gt;0,IF(AR11&gt;0,1,0),0)</f>
        <v>0</v>
      </c>
      <c r="AU11" s="8">
        <f>IF(projekt!AL72&lt;0,1,0)</f>
        <v>0</v>
      </c>
      <c r="AV11" s="8">
        <f>IF(OR(AND(projekt!V72="",projekt!X72&lt;&gt;""),AND(projekt!V72&lt;&gt;"",projekt!X72="")),1,0)</f>
        <v>0</v>
      </c>
      <c r="AW11" s="7"/>
      <c r="AX11" s="7"/>
      <c r="BA11" s="7"/>
      <c r="BB11" s="7"/>
      <c r="BC11" s="7"/>
      <c r="BD11" s="7"/>
      <c r="BE11" s="7"/>
      <c r="BF11" s="7"/>
      <c r="BG11" s="7"/>
    </row>
    <row r="12" spans="40:59" x14ac:dyDescent="0.2">
      <c r="AN12" s="3" t="s">
        <v>46</v>
      </c>
      <c r="AO12" s="9" t="s">
        <v>117</v>
      </c>
      <c r="AP12" s="2" t="s">
        <v>88</v>
      </c>
      <c r="AQ12" s="2">
        <f>DAY(projekt!I93)</f>
        <v>0</v>
      </c>
      <c r="AR12" s="8">
        <f>IF(OR(projekt!K73=_vst!$AN$5,projekt!K73=_vst!$AN$13,projekt!K73=_vst!$AN$11,projekt!K73=_vst!$AN$12,projekt!K73=_vst!$AN$14,projekt!K73=_vst!$AN$6),1,IF(projekt!K73=_vst!$AN$7,2,0))</f>
        <v>0</v>
      </c>
      <c r="AS12" s="8">
        <f>IF(OR(projekt!V73&lt;&gt;"",projekt!X73&lt;&gt;""),1,0)</f>
        <v>0</v>
      </c>
      <c r="AT12" s="8">
        <f>IF(projekt!AD73&gt;0,IF(AR12&gt;0,1,0),0)</f>
        <v>0</v>
      </c>
      <c r="AU12" s="8">
        <f>IF(projekt!AL73&lt;0,1,0)</f>
        <v>0</v>
      </c>
      <c r="AV12" s="8">
        <f>IF(OR(AND(projekt!V73="",projekt!X73&lt;&gt;""),AND(projekt!V73&lt;&gt;"",projekt!X73="")),1,0)</f>
        <v>0</v>
      </c>
      <c r="AW12" s="7"/>
      <c r="AX12" s="7"/>
      <c r="BA12" s="7"/>
      <c r="BB12" s="7"/>
      <c r="BC12" s="7"/>
      <c r="BD12" s="7"/>
      <c r="BE12" s="7"/>
      <c r="BF12" s="7"/>
      <c r="BG12" s="7"/>
    </row>
    <row r="13" spans="40:59" x14ac:dyDescent="0.2">
      <c r="AN13" s="3" t="s">
        <v>2</v>
      </c>
      <c r="AO13" s="9" t="s">
        <v>118</v>
      </c>
      <c r="AP13" s="2" t="s">
        <v>89</v>
      </c>
      <c r="AQ13" s="2">
        <f>MONTH(projekt!I93)</f>
        <v>1</v>
      </c>
      <c r="AR13" s="8">
        <f>IF(OR(projekt!K74=_vst!$AN$5,projekt!K74=_vst!$AN$13,projekt!K74=_vst!$AN$11,projekt!K74=_vst!$AN$12,projekt!K74=_vst!$AN$14,projekt!K74=_vst!$AN$6),1,IF(projekt!K74=_vst!$AN$7,2,0))</f>
        <v>0</v>
      </c>
      <c r="AS13" s="8">
        <f>IF(OR(projekt!V74&lt;&gt;"",projekt!X74&lt;&gt;""),1,0)</f>
        <v>0</v>
      </c>
      <c r="AT13" s="8">
        <f>IF(projekt!AD74&gt;0,IF(AR13&gt;0,1,0),0)</f>
        <v>0</v>
      </c>
      <c r="AU13" s="8">
        <f>IF(projekt!AL74&lt;0,1,0)</f>
        <v>0</v>
      </c>
      <c r="AV13" s="8">
        <f>IF(OR(AND(projekt!V74="",projekt!X74&lt;&gt;""),AND(projekt!V74&lt;&gt;"",projekt!X74="")),1,0)</f>
        <v>0</v>
      </c>
      <c r="AW13" s="7"/>
      <c r="AX13" s="7"/>
      <c r="BA13" s="7"/>
      <c r="BB13" s="7"/>
      <c r="BC13" s="7"/>
      <c r="BD13" s="7"/>
      <c r="BE13" s="7"/>
      <c r="BF13" s="7"/>
      <c r="BG13" s="7"/>
    </row>
    <row r="14" spans="40:59" x14ac:dyDescent="0.2">
      <c r="AN14" s="3" t="s">
        <v>121</v>
      </c>
      <c r="AO14" s="9" t="s">
        <v>119</v>
      </c>
      <c r="AP14" s="2" t="s">
        <v>98</v>
      </c>
      <c r="AQ14" s="2">
        <f>YEAR(projekt!I93)</f>
        <v>1900</v>
      </c>
      <c r="AR14" s="8">
        <f>IF(OR(projekt!K75=_vst!$AN$5,projekt!K75=_vst!$AN$13,projekt!K75=_vst!$AN$11,projekt!K75=_vst!$AN$12,projekt!K75=_vst!$AN$14,projekt!K75=_vst!$AN$6),1,IF(projekt!K75=_vst!$AN$7,2,0))</f>
        <v>0</v>
      </c>
      <c r="AS14" s="8">
        <f>IF(OR(projekt!V75&lt;&gt;"",projekt!X75&lt;&gt;""),1,0)</f>
        <v>0</v>
      </c>
      <c r="AT14" s="8">
        <f>IF(projekt!AD75&gt;0,IF(AR14&gt;0,1,0),0)</f>
        <v>0</v>
      </c>
      <c r="AU14" s="8">
        <f>IF(projekt!AL75&lt;0,1,0)</f>
        <v>0</v>
      </c>
      <c r="AV14" s="8">
        <f>IF(OR(AND(projekt!V75="",projekt!X75&lt;&gt;""),AND(projekt!V75&lt;&gt;"",projekt!X75="")),1,0)</f>
        <v>0</v>
      </c>
      <c r="AW14" s="7"/>
      <c r="AX14" s="7"/>
      <c r="BA14" s="7"/>
      <c r="BB14" s="7"/>
      <c r="BC14" s="7"/>
      <c r="BD14" s="7"/>
      <c r="BE14" s="7"/>
      <c r="BF14" s="7"/>
      <c r="BG14" s="7"/>
    </row>
    <row r="15" spans="40:59" x14ac:dyDescent="0.2">
      <c r="AO15" s="9" t="s">
        <v>204</v>
      </c>
      <c r="AP15" s="2" t="s">
        <v>109</v>
      </c>
      <c r="AQ15" s="20">
        <f ca="1">TODAY()</f>
        <v>46062</v>
      </c>
      <c r="AR15" s="8">
        <f>IF(OR(projekt!K76=_vst!$AN$5,projekt!K76=_vst!$AN$13,projekt!K76=_vst!$AN$11,projekt!K76=_vst!$AN$12,projekt!K76=_vst!$AN$14,projekt!K76=_vst!$AN$6),1,IF(projekt!K76=_vst!$AN$7,2,0))</f>
        <v>0</v>
      </c>
      <c r="AS15" s="8">
        <f>IF(OR(projekt!V76&lt;&gt;"",projekt!X76&lt;&gt;""),1,0)</f>
        <v>0</v>
      </c>
      <c r="AT15" s="8">
        <f>IF(projekt!AD76&gt;0,IF(AR15&gt;0,1,0),0)</f>
        <v>0</v>
      </c>
      <c r="AU15" s="8">
        <f>IF(projekt!AL76&lt;0,1,0)</f>
        <v>0</v>
      </c>
      <c r="AV15" s="8">
        <f>IF(OR(AND(projekt!V76="",projekt!X76&lt;&gt;""),AND(projekt!V76&lt;&gt;"",projekt!X76="")),1,0)</f>
        <v>0</v>
      </c>
      <c r="AW15" s="7"/>
      <c r="AX15" s="7"/>
      <c r="BA15" s="7"/>
      <c r="BB15" s="7"/>
      <c r="BC15" s="7"/>
      <c r="BD15" s="7"/>
      <c r="BE15" s="7"/>
      <c r="BF15" s="7"/>
      <c r="BG15" s="7"/>
    </row>
    <row r="16" spans="40:59" x14ac:dyDescent="0.2">
      <c r="AO16" s="2" t="s">
        <v>205</v>
      </c>
      <c r="AP16" s="2" t="s">
        <v>91</v>
      </c>
      <c r="AR16" s="8">
        <f>IF(OR(projekt!K77=_vst!$AN$5,projekt!K77=_vst!$AN$13,projekt!K77=_vst!$AN$11,projekt!K77=_vst!$AN$12,projekt!K77=_vst!$AN$14,projekt!K77=_vst!$AN$6),1,IF(projekt!K77=_vst!$AN$7,2,0))</f>
        <v>0</v>
      </c>
      <c r="AS16" s="8">
        <f>IF(OR(projekt!V77&lt;&gt;"",projekt!X77&lt;&gt;""),1,0)</f>
        <v>0</v>
      </c>
      <c r="AT16" s="8">
        <f>IF(projekt!AD77&gt;0,IF(AR16&gt;0,1,0),0)</f>
        <v>0</v>
      </c>
      <c r="AU16" s="8">
        <f>IF(projekt!AL77&lt;0,1,0)</f>
        <v>0</v>
      </c>
      <c r="AV16" s="8">
        <f>IF(OR(AND(projekt!V77="",projekt!X77&lt;&gt;""),AND(projekt!V77&lt;&gt;"",projekt!X77="")),1,0)</f>
        <v>0</v>
      </c>
      <c r="AW16" s="7"/>
      <c r="AX16" s="7"/>
      <c r="BA16" s="12"/>
      <c r="BB16" s="12"/>
      <c r="BC16" s="12"/>
      <c r="BD16" s="12"/>
      <c r="BE16" s="12"/>
      <c r="BF16" s="12"/>
      <c r="BG16" s="12"/>
    </row>
    <row r="17" spans="41:59" x14ac:dyDescent="0.2">
      <c r="AO17" s="12" t="s">
        <v>166</v>
      </c>
      <c r="AP17" s="2" t="s">
        <v>93</v>
      </c>
      <c r="AR17" s="8">
        <f>IF(OR(projekt!K78=_vst!$AN$5,projekt!K78=_vst!$AN$13,projekt!K78=_vst!$AN$11,projekt!K78=_vst!$AN$12,projekt!K78=_vst!$AN$14,projekt!K78=_vst!$AN$6),1,IF(projekt!K78=_vst!$AN$7,2,0))</f>
        <v>0</v>
      </c>
      <c r="AS17" s="8">
        <f>IF(OR(projekt!V78&lt;&gt;"",projekt!X78&lt;&gt;""),1,0)</f>
        <v>0</v>
      </c>
      <c r="AT17" s="8">
        <f>IF(projekt!AD78&gt;0,IF(AR17&gt;0,1,0),0)</f>
        <v>0</v>
      </c>
      <c r="AU17" s="8">
        <f>IF(projekt!AL78&lt;0,1,0)</f>
        <v>0</v>
      </c>
      <c r="AV17" s="8">
        <f>IF(OR(AND(projekt!V78="",projekt!X78&lt;&gt;""),AND(projekt!V78&lt;&gt;"",projekt!X78="")),1,0)</f>
        <v>0</v>
      </c>
      <c r="AW17" s="7"/>
      <c r="AX17" s="7"/>
      <c r="BA17" s="19"/>
      <c r="BB17" s="19"/>
      <c r="BC17" s="19"/>
      <c r="BD17" s="19"/>
      <c r="BE17" s="19"/>
      <c r="BF17" s="19"/>
      <c r="BG17" s="19"/>
    </row>
    <row r="18" spans="41:59" x14ac:dyDescent="0.2">
      <c r="AO18" s="7" t="s">
        <v>181</v>
      </c>
      <c r="AP18" s="2" t="s">
        <v>90</v>
      </c>
      <c r="AR18" s="8">
        <f>IF(OR(projekt!K79=_vst!$AN$5,projekt!K79=_vst!$AN$13,projekt!K79=_vst!$AN$11,projekt!K79=_vst!$AN$12,projekt!K79=_vst!$AN$14,projekt!K79=_vst!$AN$6),1,IF(projekt!K79=_vst!$AN$7,2,0))</f>
        <v>0</v>
      </c>
      <c r="AS18" s="8">
        <f>IF(OR(projekt!V79&lt;&gt;"",projekt!X79&lt;&gt;""),1,0)</f>
        <v>0</v>
      </c>
      <c r="AT18" s="8">
        <f>IF(projekt!AD79&gt;0,IF(AR18&gt;0,1,0),0)</f>
        <v>0</v>
      </c>
      <c r="AU18" s="8">
        <f>IF(projekt!AL79&lt;0,1,0)</f>
        <v>0</v>
      </c>
      <c r="AV18" s="8">
        <f>IF(OR(AND(projekt!V79="",projekt!X79&lt;&gt;""),AND(projekt!V79&lt;&gt;"",projekt!X79="")),1,0)</f>
        <v>0</v>
      </c>
      <c r="AW18" s="7"/>
      <c r="AX18" s="7"/>
      <c r="BA18" s="7"/>
      <c r="BB18" s="7"/>
      <c r="BC18" s="7"/>
      <c r="BD18" s="7"/>
      <c r="BE18" s="7"/>
      <c r="BF18" s="7"/>
      <c r="BG18" s="7"/>
    </row>
    <row r="19" spans="41:59" x14ac:dyDescent="0.2">
      <c r="AO19" s="7" t="s">
        <v>185</v>
      </c>
      <c r="AP19" s="2" t="s">
        <v>92</v>
      </c>
      <c r="AR19" s="8">
        <f>IF(OR(projekt!K80=_vst!$AN$5,projekt!K80=_vst!$AN$13,projekt!K80=_vst!$AN$11,projekt!K80=_vst!$AN$12,projekt!K80=_vst!$AN$14,projekt!K80=_vst!$AN$6),1,IF(projekt!K80=_vst!$AN$7,2,0))</f>
        <v>0</v>
      </c>
      <c r="AS19" s="8">
        <f>IF(OR(projekt!V80&lt;&gt;"",projekt!X80&lt;&gt;""),1,0)</f>
        <v>0</v>
      </c>
      <c r="AT19" s="8">
        <f>IF(projekt!AD80&gt;0,IF(AR19&gt;0,1,0),0)</f>
        <v>0</v>
      </c>
      <c r="AU19" s="8">
        <f>IF(projekt!AL80&lt;0,1,0)</f>
        <v>0</v>
      </c>
      <c r="AV19" s="8">
        <f>IF(OR(AND(projekt!V80="",projekt!X80&lt;&gt;""),AND(projekt!V80&lt;&gt;"",projekt!X80="")),1,0)</f>
        <v>0</v>
      </c>
      <c r="AW19" s="7"/>
      <c r="AX19" s="7"/>
      <c r="BA19" s="12"/>
      <c r="BB19" s="12"/>
      <c r="BC19" s="12"/>
      <c r="BD19" s="12"/>
      <c r="BE19" s="12"/>
      <c r="BF19" s="12"/>
      <c r="BG19" s="12"/>
    </row>
    <row r="20" spans="41:59" x14ac:dyDescent="0.2">
      <c r="AO20" s="2" t="s">
        <v>206</v>
      </c>
      <c r="AP20" s="2" t="s">
        <v>94</v>
      </c>
      <c r="AR20" s="8">
        <f>IF(OR(projekt!K81=_vst!$AN$5,projekt!K81=_vst!$AN$13,projekt!K81=_vst!$AN$11,projekt!K81=_vst!$AN$12,projekt!K81=_vst!$AN$14,projekt!K81=_vst!$AN$6),1,IF(projekt!K81=_vst!$AN$7,2,0))</f>
        <v>0</v>
      </c>
      <c r="AS20" s="8">
        <f>IF(OR(projekt!V81&lt;&gt;"",projekt!X81&lt;&gt;""),1,0)</f>
        <v>0</v>
      </c>
      <c r="AT20" s="8">
        <f>IF(projekt!AD81&gt;0,IF(AR20&gt;0,1,0),0)</f>
        <v>0</v>
      </c>
      <c r="AU20" s="8">
        <f>IF(projekt!AL81&lt;0,1,0)</f>
        <v>0</v>
      </c>
      <c r="AV20" s="8">
        <f>IF(OR(AND(projekt!V81="",projekt!X81&lt;&gt;""),AND(projekt!V81&lt;&gt;"",projekt!X81="")),1,0)</f>
        <v>0</v>
      </c>
      <c r="AW20" s="7"/>
      <c r="AX20" s="7"/>
      <c r="BA20" s="7"/>
      <c r="BB20" s="7"/>
      <c r="BC20" s="7"/>
      <c r="BD20" s="7"/>
      <c r="BE20" s="12"/>
      <c r="BF20" s="12"/>
      <c r="BG20" s="12"/>
    </row>
    <row r="21" spans="41:59" x14ac:dyDescent="0.2">
      <c r="AP21" s="2" t="s">
        <v>96</v>
      </c>
      <c r="AR21" s="8">
        <f>IF(OR(projekt!K82=_vst!$AN$5,projekt!K82=_vst!$AN$13,projekt!K82=_vst!$AN$11,projekt!K82=_vst!$AN$12,projekt!K82=_vst!$AN$14,projekt!K82=_vst!$AN$6),1,IF(projekt!K82=_vst!$AN$7,2,0))</f>
        <v>0</v>
      </c>
      <c r="AS21" s="8">
        <f>IF(OR(projekt!V82&lt;&gt;"",projekt!X82&lt;&gt;""),1,0)</f>
        <v>0</v>
      </c>
      <c r="AT21" s="8">
        <f>IF(projekt!AD82&gt;0,IF(AR21&gt;0,1,0),0)</f>
        <v>0</v>
      </c>
      <c r="AU21" s="8">
        <f>IF(projekt!AL82&lt;0,1,0)</f>
        <v>0</v>
      </c>
      <c r="AV21" s="8">
        <f>IF(OR(AND(projekt!V82="",projekt!X82&lt;&gt;""),AND(projekt!V82&lt;&gt;"",projekt!X82="")),1,0)</f>
        <v>0</v>
      </c>
      <c r="AW21" s="7"/>
      <c r="AX21" s="7"/>
      <c r="BA21" s="7"/>
      <c r="BB21" s="7"/>
      <c r="BC21" s="7"/>
      <c r="BD21" s="7"/>
      <c r="BE21" s="12"/>
      <c r="BF21" s="12"/>
      <c r="BG21" s="12"/>
    </row>
    <row r="22" spans="41:59" x14ac:dyDescent="0.2">
      <c r="AP22" s="2" t="s">
        <v>100</v>
      </c>
      <c r="AR22" s="8">
        <f>IF(OR(projekt!K83=_vst!$AN$5,projekt!K83=_vst!$AN$13,projekt!K83=_vst!$AN$11,projekt!K83=_vst!$AN$12,projekt!K83=_vst!$AN$14,projekt!K83=_vst!$AN$6),1,IF(projekt!K83=_vst!$AN$7,2,0))</f>
        <v>0</v>
      </c>
      <c r="AS22" s="8">
        <f>IF(OR(projekt!V83&lt;&gt;"",projekt!X83&lt;&gt;""),1,0)</f>
        <v>0</v>
      </c>
      <c r="AT22" s="8">
        <f>IF(projekt!AD83&gt;0,IF(AR22&gt;0,1,0),0)</f>
        <v>0</v>
      </c>
      <c r="AU22" s="8">
        <f>IF(projekt!AL83&lt;0,1,0)</f>
        <v>0</v>
      </c>
      <c r="AV22" s="8">
        <f>IF(OR(AND(projekt!V83="",projekt!X83&lt;&gt;""),AND(projekt!V83&lt;&gt;"",projekt!X83="")),1,0)</f>
        <v>0</v>
      </c>
      <c r="AW22" s="7"/>
      <c r="AX22" s="7"/>
      <c r="BA22" s="7"/>
      <c r="BB22" s="7"/>
      <c r="BC22" s="7"/>
      <c r="BD22" s="7"/>
      <c r="BE22" s="7"/>
      <c r="BF22" s="7"/>
      <c r="BG22" s="7"/>
    </row>
    <row r="23" spans="41:59" x14ac:dyDescent="0.2">
      <c r="AP23" s="2" t="s">
        <v>99</v>
      </c>
      <c r="AR23" s="8">
        <f>IF(OR(projekt!K84=_vst!$AN$5,projekt!K84=_vst!$AN$13,projekt!K84=_vst!$AN$11,projekt!K84=_vst!$AN$12,projekt!K84=_vst!$AN$14,projekt!K84=_vst!$AN$6),1,IF(projekt!K84=_vst!$AN$7,2,0))</f>
        <v>0</v>
      </c>
      <c r="AS23" s="8">
        <f>IF(OR(projekt!V84&lt;&gt;"",projekt!X84&lt;&gt;""),1,0)</f>
        <v>0</v>
      </c>
      <c r="AT23" s="8">
        <f>IF(projekt!AD84&gt;0,IF(AR23&gt;0,1,0),0)</f>
        <v>0</v>
      </c>
      <c r="AU23" s="8">
        <f>IF(projekt!AL84&lt;0,1,0)</f>
        <v>0</v>
      </c>
      <c r="AV23" s="8">
        <f>IF(OR(AND(projekt!V84="",projekt!X84&lt;&gt;""),AND(projekt!V84&lt;&gt;"",projekt!X84="")),1,0)</f>
        <v>0</v>
      </c>
      <c r="AW23" s="7"/>
      <c r="AX23" s="7"/>
      <c r="BA23" s="7"/>
      <c r="BB23" s="7"/>
      <c r="BC23" s="7"/>
      <c r="BD23" s="7"/>
      <c r="BE23" s="7"/>
      <c r="BF23" s="7"/>
      <c r="BG23" s="7"/>
    </row>
    <row r="24" spans="41:59" x14ac:dyDescent="0.2">
      <c r="AP24" s="2" t="s">
        <v>102</v>
      </c>
      <c r="AR24" s="8">
        <f>IF(OR(projekt!K85=_vst!$AN$5,projekt!K85=_vst!$AN$13,projekt!K85=_vst!$AN$11,projekt!K85=_vst!$AN$12,projekt!K85=_vst!$AN$14,projekt!K85=_vst!$AN$6),1,IF(projekt!K85=_vst!$AN$7,2,0))</f>
        <v>0</v>
      </c>
      <c r="AS24" s="8">
        <f>IF(OR(projekt!V85&lt;&gt;"",projekt!X85&lt;&gt;""),1,0)</f>
        <v>0</v>
      </c>
      <c r="AT24" s="8">
        <f>IF(projekt!AD85&gt;0,IF(AR24&gt;0,1,0),0)</f>
        <v>0</v>
      </c>
      <c r="AU24" s="8">
        <f>IF(projekt!AL85&lt;0,1,0)</f>
        <v>0</v>
      </c>
      <c r="AV24" s="8">
        <f>IF(OR(AND(projekt!V85="",projekt!X85&lt;&gt;""),AND(projekt!V85&lt;&gt;"",projekt!X85="")),1,0)</f>
        <v>0</v>
      </c>
      <c r="AW24" s="7"/>
      <c r="AX24" s="7"/>
      <c r="BA24" s="12"/>
      <c r="BB24" s="12"/>
      <c r="BC24" s="12"/>
      <c r="BD24" s="12"/>
      <c r="BE24" s="12"/>
      <c r="BF24" s="12"/>
      <c r="BG24" s="12"/>
    </row>
    <row r="25" spans="41:59" x14ac:dyDescent="0.2">
      <c r="AP25" s="2" t="s">
        <v>103</v>
      </c>
      <c r="AR25" s="8">
        <f>IF(OR(projekt!K86=_vst!$AN$5,projekt!K86=_vst!$AN$13,projekt!K86=_vst!$AN$11,projekt!K86=_vst!$AN$12,projekt!K86=_vst!$AN$14,projekt!K86=_vst!$AN$6),1,IF(projekt!K86=_vst!$AN$7,2,0))</f>
        <v>0</v>
      </c>
      <c r="AS25" s="8">
        <f>IF(OR(projekt!V86&lt;&gt;"",projekt!X86&lt;&gt;""),1,0)</f>
        <v>0</v>
      </c>
      <c r="AT25" s="8">
        <f>IF(projekt!AD86&gt;0,IF(AR25&gt;0,1,0),0)</f>
        <v>0</v>
      </c>
      <c r="AU25" s="8">
        <f>IF(projekt!AL86&lt;0,1,0)</f>
        <v>0</v>
      </c>
      <c r="AV25" s="8">
        <f>IF(OR(AND(projekt!V86="",projekt!X86&lt;&gt;""),AND(projekt!V86&lt;&gt;"",projekt!X86="")),1,0)</f>
        <v>0</v>
      </c>
      <c r="AW25" s="7"/>
      <c r="AX25" s="7"/>
      <c r="BA25" s="12"/>
      <c r="BB25" s="12"/>
      <c r="BC25" s="12"/>
      <c r="BD25" s="12"/>
      <c r="BE25" s="12"/>
      <c r="BF25" s="12"/>
      <c r="BG25" s="12"/>
    </row>
    <row r="26" spans="41:59" x14ac:dyDescent="0.2">
      <c r="AP26" s="2" t="s">
        <v>87</v>
      </c>
      <c r="AR26" s="8">
        <f>IF(OR(projekt!K87=_vst!$AN$5,projekt!K87=_vst!$AN$13,projekt!K87=_vst!$AN$11,projekt!K87=_vst!$AN$12,projekt!K87=_vst!$AN$14,projekt!K87=_vst!$AN$6),1,IF(projekt!K87=_vst!$AN$7,2,0))</f>
        <v>0</v>
      </c>
      <c r="AS26" s="8">
        <f>IF(OR(projekt!V87&lt;&gt;"",projekt!X87&lt;&gt;""),1,0)</f>
        <v>0</v>
      </c>
      <c r="AT26" s="8">
        <f>IF(projekt!AD87&gt;0,IF(AR26&gt;0,1,0),0)</f>
        <v>0</v>
      </c>
      <c r="AU26" s="8">
        <f>IF(projekt!AL87&lt;0,1,0)</f>
        <v>0</v>
      </c>
      <c r="AV26" s="8">
        <f>IF(OR(AND(projekt!V87="",projekt!X87&lt;&gt;""),AND(projekt!V87&lt;&gt;"",projekt!X87="")),1,0)</f>
        <v>0</v>
      </c>
      <c r="AW26" s="7"/>
      <c r="AX26" s="7"/>
      <c r="BA26" s="7"/>
      <c r="BB26" s="7"/>
      <c r="BC26" s="7"/>
      <c r="BD26" s="7"/>
      <c r="BE26" s="7"/>
      <c r="BF26" s="7"/>
      <c r="BG26" s="7"/>
    </row>
    <row r="27" spans="41:59" x14ac:dyDescent="0.2">
      <c r="AP27" s="2" t="s">
        <v>104</v>
      </c>
      <c r="AR27" s="8">
        <f>IF(OR(projekt!K88=_vst!$AN$5,projekt!K88=_vst!$AN$13,projekt!K88=_vst!$AN$11,projekt!K88=_vst!$AN$12,projekt!K88=_vst!$AN$14,projekt!K88=_vst!$AN$6),1,IF(projekt!K88=_vst!$AN$7,2,0))</f>
        <v>0</v>
      </c>
      <c r="AS27" s="8">
        <f>IF(OR(projekt!V88&lt;&gt;"",projekt!X88&lt;&gt;""),1,0)</f>
        <v>0</v>
      </c>
      <c r="AT27" s="8">
        <f>IF(projekt!AD88&gt;0,IF(AR27&gt;0,1,0),0)</f>
        <v>0</v>
      </c>
      <c r="AU27" s="8">
        <f>IF(projekt!AL88&lt;0,1,0)</f>
        <v>0</v>
      </c>
      <c r="AV27" s="8">
        <f>IF(OR(AND(projekt!V88="",projekt!X88&lt;&gt;""),AND(projekt!V88&lt;&gt;"",projekt!X88="")),1,0)</f>
        <v>0</v>
      </c>
      <c r="AW27" s="7"/>
      <c r="AX27" s="7"/>
      <c r="BA27" s="7"/>
      <c r="BB27" s="7"/>
      <c r="BC27" s="7"/>
      <c r="BD27" s="7"/>
      <c r="BE27" s="7"/>
      <c r="BF27" s="7"/>
      <c r="BG27" s="7"/>
    </row>
    <row r="28" spans="41:59" x14ac:dyDescent="0.2">
      <c r="AP28" s="2" t="s">
        <v>105</v>
      </c>
      <c r="AR28" s="8">
        <f>IF(OR(projekt!K89=_vst!$AN$5,projekt!K89=_vst!$AN$13,projekt!K89=_vst!$AN$11,projekt!K89=_vst!$AN$12,projekt!K89=_vst!$AN$14,projekt!K89=_vst!$AN$6),1,IF(projekt!K89=_vst!$AN$7,2,0))</f>
        <v>0</v>
      </c>
      <c r="AS28" s="8">
        <f>IF(OR(projekt!V89&lt;&gt;"",projekt!X89&lt;&gt;""),1,0)</f>
        <v>0</v>
      </c>
      <c r="AT28" s="8">
        <f>IF(projekt!AD89&gt;0,IF(AR28&gt;0,1,0),0)</f>
        <v>0</v>
      </c>
      <c r="AU28" s="8">
        <f>IF(projekt!AL89&lt;0,1,0)</f>
        <v>0</v>
      </c>
      <c r="AV28" s="8">
        <f>IF(OR(AND(projekt!V89="",projekt!X89&lt;&gt;""),AND(projekt!V89&lt;&gt;"",projekt!X89="")),1,0)</f>
        <v>0</v>
      </c>
      <c r="AW28" s="7"/>
      <c r="AX28" s="7"/>
      <c r="BA28" s="7"/>
      <c r="BB28" s="7"/>
      <c r="BC28" s="7"/>
      <c r="BD28" s="7"/>
      <c r="BE28" s="7"/>
      <c r="BF28" s="7"/>
      <c r="BG28" s="7"/>
    </row>
    <row r="29" spans="41:59" x14ac:dyDescent="0.2">
      <c r="AP29" s="2" t="s">
        <v>106</v>
      </c>
      <c r="AR29" s="8">
        <f>IF(OR(projekt!K90=_vst!$AN$5,projekt!K90=_vst!$AN$13,projekt!K90=_vst!$AN$11,projekt!K90=_vst!$AN$12,projekt!K90=_vst!$AN$14,projekt!K90=_vst!$AN$6),1,IF(projekt!K90=_vst!$AN$7,2,0))</f>
        <v>0</v>
      </c>
      <c r="AS29" s="8">
        <f>IF(OR(projekt!V90&lt;&gt;"",projekt!X90&lt;&gt;""),1,0)</f>
        <v>0</v>
      </c>
      <c r="AT29" s="8">
        <f>IF(projekt!AD90&gt;0,IF(AR29&gt;0,1,0),0)</f>
        <v>0</v>
      </c>
      <c r="AU29" s="8">
        <f>IF(projekt!AL90&lt;0,1,0)</f>
        <v>0</v>
      </c>
      <c r="AV29" s="8">
        <f>IF(OR(AND(projekt!V90="",projekt!X90&lt;&gt;""),AND(projekt!V90&lt;&gt;"",projekt!X90="")),1,0)</f>
        <v>0</v>
      </c>
      <c r="AW29" s="7"/>
      <c r="AX29" s="7"/>
      <c r="BA29" s="7"/>
      <c r="BB29" s="7"/>
      <c r="BC29" s="7"/>
      <c r="BD29" s="7"/>
      <c r="BE29" s="7"/>
      <c r="BF29" s="7"/>
      <c r="BG29" s="7"/>
    </row>
    <row r="30" spans="41:59" x14ac:dyDescent="0.2">
      <c r="AP30" s="2" t="s">
        <v>108</v>
      </c>
      <c r="AR30" s="8">
        <f>IF(OR(projekt!K91=_vst!$AN$5,projekt!K91=_vst!$AN$13,projekt!K91=_vst!$AN$11,projekt!K91=_vst!$AN$12,projekt!K91=_vst!$AN$14,projekt!K91=_vst!$AN$6),1,IF(projekt!K91=_vst!$AN$7,2,0))</f>
        <v>0</v>
      </c>
      <c r="AS30" s="8">
        <f>IF(OR(projekt!V91&lt;&gt;"",projekt!X91&lt;&gt;""),1,0)</f>
        <v>0</v>
      </c>
      <c r="AT30" s="8">
        <f>IF(projekt!AD91&gt;0,IF(AR30&gt;0,1,0),0)</f>
        <v>0</v>
      </c>
      <c r="AU30" s="8">
        <f>IF(projekt!AL91&lt;0,1,0)</f>
        <v>0</v>
      </c>
      <c r="AV30" s="8">
        <f>IF(OR(AND(projekt!V91="",projekt!X91&lt;&gt;""),AND(projekt!V91&lt;&gt;"",projekt!X91="")),1,0)</f>
        <v>0</v>
      </c>
      <c r="AW30" s="7"/>
      <c r="AX30" s="7"/>
      <c r="BA30" s="7"/>
      <c r="BB30" s="7"/>
      <c r="BC30" s="7"/>
      <c r="BD30" s="7"/>
      <c r="BE30" s="7"/>
      <c r="BF30" s="7"/>
      <c r="BG30" s="7"/>
    </row>
    <row r="31" spans="41:59" x14ac:dyDescent="0.2">
      <c r="AP31" s="2" t="s">
        <v>107</v>
      </c>
      <c r="AR31" s="8">
        <f>IF(AND(projekt!AD92&lt;&gt;0,OR(projekt!AD92&lt;AR36,projekt!AD92&gt;AR37)),1,0)</f>
        <v>0</v>
      </c>
      <c r="AS31" s="15" t="s">
        <v>58</v>
      </c>
      <c r="AT31" s="8"/>
      <c r="AU31" s="8"/>
      <c r="AV31" s="7"/>
      <c r="AW31" s="8"/>
      <c r="AX31" s="7"/>
      <c r="BA31" s="7"/>
      <c r="BB31" s="7"/>
      <c r="BC31" s="7"/>
      <c r="BD31" s="7"/>
      <c r="BE31" s="7"/>
      <c r="BF31" s="7"/>
      <c r="BG31" s="7"/>
    </row>
    <row r="32" spans="41:59" x14ac:dyDescent="0.2">
      <c r="AP32" s="2" t="s">
        <v>110</v>
      </c>
      <c r="AR32" s="8">
        <f>SUM(_vst!AS2:AS30)</f>
        <v>0</v>
      </c>
      <c r="AS32" s="7" t="s">
        <v>129</v>
      </c>
      <c r="AT32" s="7"/>
      <c r="AU32" s="7"/>
      <c r="AV32" s="7"/>
      <c r="AW32" s="7"/>
      <c r="AX32" s="7"/>
      <c r="BA32" s="7"/>
      <c r="BB32" s="7"/>
      <c r="BC32" s="7"/>
      <c r="BD32" s="7"/>
      <c r="BE32" s="7"/>
      <c r="BF32" s="7"/>
      <c r="BG32" s="7"/>
    </row>
    <row r="33" spans="42:59" x14ac:dyDescent="0.2">
      <c r="AP33" s="2" t="s">
        <v>111</v>
      </c>
      <c r="AR33" s="7"/>
      <c r="AS33" s="7"/>
      <c r="AT33" s="7"/>
      <c r="AU33" s="7"/>
      <c r="AV33" s="7"/>
      <c r="AW33" s="7"/>
      <c r="AX33" s="7"/>
      <c r="BA33" s="7"/>
      <c r="BB33" s="7"/>
      <c r="BC33" s="7"/>
      <c r="BD33" s="7"/>
      <c r="BE33" s="7"/>
      <c r="BF33" s="7"/>
      <c r="BG33" s="7"/>
    </row>
    <row r="34" spans="42:59" x14ac:dyDescent="0.2">
      <c r="AP34" s="2" t="s">
        <v>101</v>
      </c>
      <c r="AR34" s="8">
        <f>IF(AND(_vst!$AR$32&gt;0,projekt!$I$93=""),1,0)</f>
        <v>0</v>
      </c>
      <c r="AS34" s="7" t="s">
        <v>130</v>
      </c>
      <c r="AT34" s="7"/>
      <c r="AU34" s="7"/>
      <c r="AV34" s="7"/>
      <c r="AW34" s="7"/>
      <c r="AX34" s="7"/>
      <c r="BA34" s="7"/>
      <c r="BB34" s="7"/>
      <c r="BC34" s="7"/>
      <c r="BD34" s="7"/>
      <c r="BE34" s="7"/>
      <c r="BF34" s="7"/>
      <c r="BG34" s="7"/>
    </row>
    <row r="35" spans="42:59" x14ac:dyDescent="0.2">
      <c r="AP35" s="2" t="s">
        <v>95</v>
      </c>
      <c r="AR35" s="7"/>
      <c r="AS35" s="7"/>
      <c r="AT35" s="7"/>
      <c r="AU35" s="7"/>
      <c r="AV35" s="7"/>
      <c r="AW35" s="7"/>
      <c r="AX35" s="7"/>
      <c r="BA35" s="7"/>
      <c r="BB35" s="7"/>
      <c r="BC35" s="7"/>
      <c r="BD35" s="7"/>
      <c r="BE35" s="7"/>
      <c r="BF35" s="7"/>
      <c r="BG35" s="7"/>
    </row>
    <row r="36" spans="42:59" x14ac:dyDescent="0.2">
      <c r="AR36" s="16">
        <v>1000000</v>
      </c>
      <c r="AS36" s="7" t="s">
        <v>59</v>
      </c>
      <c r="AT36" s="15">
        <f>AR36/1000000</f>
        <v>1</v>
      </c>
      <c r="AU36" s="7"/>
      <c r="AV36" s="16">
        <f ca="1">SUM(projekt!AF111,projekt!AF104,projekt!AF102,projekt!AF103,projekt!AF109,projekt!AF110,projekt!AB111,projekt!AB104,projekt!AB102,projekt!AB103,projekt!AB109,projekt!AB110)</f>
        <v>0</v>
      </c>
      <c r="AW36" s="7" t="s">
        <v>142</v>
      </c>
      <c r="AX36" s="7"/>
      <c r="BA36" s="7"/>
      <c r="BB36" s="7"/>
      <c r="BC36" s="7"/>
      <c r="BD36" s="7"/>
      <c r="BE36" s="7"/>
      <c r="BF36" s="7"/>
      <c r="BG36" s="7"/>
    </row>
    <row r="37" spans="42:59" x14ac:dyDescent="0.2">
      <c r="AR37" s="16">
        <v>100000000</v>
      </c>
      <c r="AS37" s="7" t="s">
        <v>60</v>
      </c>
      <c r="AT37" s="15">
        <f>AR37/1000000</f>
        <v>100</v>
      </c>
      <c r="AU37" s="7"/>
      <c r="AV37" s="17">
        <f ca="1">IF(projekt!$T$117=0,0,AV36/projekt!T117)</f>
        <v>0</v>
      </c>
      <c r="AW37" s="7" t="s">
        <v>143</v>
      </c>
      <c r="AX37" s="7"/>
      <c r="BA37" s="7"/>
      <c r="BB37" s="7"/>
      <c r="BC37" s="7"/>
      <c r="BD37" s="7"/>
      <c r="BE37" s="7"/>
      <c r="BF37" s="7"/>
      <c r="BG37" s="7"/>
    </row>
    <row r="38" spans="42:59" x14ac:dyDescent="0.2">
      <c r="AR38" s="7"/>
      <c r="AS38" s="7"/>
      <c r="AT38" s="7"/>
      <c r="AU38" s="7"/>
      <c r="AV38" s="7"/>
      <c r="AW38" s="7"/>
      <c r="AX38" s="7"/>
      <c r="BA38" s="7"/>
      <c r="BB38" s="7"/>
      <c r="BC38" s="7"/>
      <c r="BD38" s="7"/>
      <c r="BE38" s="7"/>
      <c r="BF38" s="7"/>
      <c r="BG38" s="7"/>
    </row>
    <row r="39" spans="42:59" x14ac:dyDescent="0.2">
      <c r="AR39" s="18">
        <v>0.5</v>
      </c>
      <c r="AS39" s="205" t="s">
        <v>144</v>
      </c>
      <c r="AT39" s="205"/>
      <c r="AU39" s="7"/>
      <c r="AV39" s="18">
        <v>0.2</v>
      </c>
      <c r="AW39" s="205" t="s">
        <v>151</v>
      </c>
      <c r="AX39" s="205"/>
      <c r="BA39" s="7"/>
      <c r="BB39" s="7"/>
      <c r="BC39" s="7"/>
      <c r="BD39" s="7"/>
      <c r="BE39" s="7"/>
      <c r="BF39" s="7"/>
      <c r="BG39" s="7"/>
    </row>
    <row r="40" spans="42:59" x14ac:dyDescent="0.2">
      <c r="AR40" s="17">
        <f ca="1">IF(projekt!$T$117=0,0,projekt!X117/projekt!T117)</f>
        <v>0</v>
      </c>
      <c r="AS40" s="205" t="s">
        <v>141</v>
      </c>
      <c r="AT40" s="205"/>
      <c r="AU40" s="7"/>
      <c r="AV40" s="17">
        <f ca="1">IF(projekt!$T$117=0,0,SUM(projekt!AB111,projekt!AB104,projekt!AB102,projekt!AB103,projekt!AB108)/projekt!T117)</f>
        <v>0</v>
      </c>
      <c r="AW40" s="205" t="s">
        <v>141</v>
      </c>
      <c r="AX40" s="205"/>
      <c r="BA40" s="7"/>
      <c r="BB40" s="7"/>
      <c r="BC40" s="7"/>
      <c r="BD40" s="7"/>
      <c r="BE40" s="7"/>
      <c r="BF40" s="7"/>
      <c r="BG40" s="7"/>
    </row>
    <row r="41" spans="42:59" x14ac:dyDescent="0.2">
      <c r="AR41" s="13">
        <f ca="1">IF(AR40&gt;AR39,1,0)</f>
        <v>0</v>
      </c>
      <c r="AS41" s="7" t="s">
        <v>173</v>
      </c>
      <c r="AT41" s="7"/>
      <c r="AU41" s="7"/>
      <c r="AV41" s="13">
        <f ca="1">IF(AND(projekt!P117&gt;0,_vst!AV40&lt;AV39),1,0)</f>
        <v>0</v>
      </c>
      <c r="AW41" s="7" t="s">
        <v>153</v>
      </c>
      <c r="AX41" s="7"/>
      <c r="BA41" s="7"/>
      <c r="BB41" s="7"/>
      <c r="BC41" s="7"/>
      <c r="BD41" s="7"/>
      <c r="BE41" s="7"/>
      <c r="BF41" s="7"/>
      <c r="BG41" s="7"/>
    </row>
  </sheetData>
  <sheetProtection algorithmName="SHA-512" hashValue="NzHWKc5woBYnRMlgdwlFCWh6AHjQ6j9i219hRbyQHIs9IXuWGfRe43qYJoS+vjQN2seP7mmfGI/B93WJ6hM3Ew==" saltValue="hOudBEUfuQ9l/Eo6U0CyqQ==" spinCount="100000" sheet="1" selectLockedCells="1" selectUnlockedCells="1"/>
  <mergeCells count="4">
    <mergeCell ref="AW39:AX39"/>
    <mergeCell ref="AW40:AX40"/>
    <mergeCell ref="AS39:AT39"/>
    <mergeCell ref="AS40:AT40"/>
  </mergeCells>
  <hyperlinks>
    <hyperlink ref="AQ10" r:id="rId1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projekt</vt:lpstr>
      <vt:lpstr>_vst</vt:lpstr>
      <vt:lpstr>kategorie</vt:lpstr>
      <vt:lpstr>měna</vt:lpstr>
      <vt:lpstr>projekt!Oblast_tisku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2025-09-30T10:06:45Z</cp:lastPrinted>
  <dcterms:created xsi:type="dcterms:W3CDTF">2014-10-10T08:25:14Z</dcterms:created>
  <dcterms:modified xsi:type="dcterms:W3CDTF">2026-02-09T17:01:05Z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2025-07-03T10:20:28Z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a065061d-e9e8-441e-8a08-05d1fbcc0a02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F871</vt:lpwstr>
  </property>
  <property fmtid="{D5CDD505-2E9C-101B-9397-08002B2CF9AE}" pid="12" name="IX_ENVIRONMENT">
    <vt:lpwstr>PRODUKCE</vt:lpwstr>
  </property>
</Properties>
</file>