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efcik\Documents\EXPANZE_OPTAK\Rodinné_podniky\Žádost\"/>
    </mc:Choice>
  </mc:AlternateContent>
  <xr:revisionPtr revIDLastSave="0" documentId="8_{80A1CEC7-8C87-4A2A-B6AD-80ECE1E089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kt" sheetId="1" r:id="rId1"/>
    <sheet name="_vst" sheetId="2" r:id="rId2"/>
  </sheets>
  <definedNames>
    <definedName name="_xlnm._FilterDatabase" localSheetId="0" hidden="1">projekt!$A$63:$AO$64</definedName>
    <definedName name="kategorie">_vst!$AN$2:$AN$14</definedName>
    <definedName name="měna">_vst!$AP$2:$AP$35</definedName>
    <definedName name="_xlnm.Print_Area" localSheetId="0">projekt!$A$1:$AO$175</definedName>
    <definedName name="vyrobky">_vst!#REF!</definedName>
    <definedName name="zadatel">_vst!#REF!</definedName>
    <definedName name="zamereni">_vst!$AQ$2:$AQ$6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57" i="2" l="1"/>
  <c r="AC135" i="1" s="1"/>
  <c r="P12" i="1"/>
  <c r="AR52" i="2"/>
  <c r="AR51" i="2"/>
  <c r="AQ16" i="2"/>
  <c r="AQ13" i="2" s="1"/>
  <c r="AT49" i="2" l="1"/>
  <c r="AT48" i="2"/>
  <c r="AT46" i="2"/>
  <c r="AT45" i="2"/>
  <c r="AV30" i="2"/>
  <c r="AT30" i="2"/>
  <c r="AS30" i="2"/>
  <c r="AR30" i="2"/>
  <c r="AV29" i="2"/>
  <c r="AT29" i="2"/>
  <c r="AS29" i="2"/>
  <c r="AR29" i="2"/>
  <c r="AV28" i="2"/>
  <c r="AT28" i="2"/>
  <c r="AS28" i="2"/>
  <c r="AR28" i="2"/>
  <c r="AV27" i="2"/>
  <c r="AT27" i="2"/>
  <c r="AS27" i="2"/>
  <c r="AR27" i="2"/>
  <c r="AV26" i="2"/>
  <c r="AT26" i="2"/>
  <c r="AS26" i="2"/>
  <c r="AR26" i="2"/>
  <c r="AV25" i="2"/>
  <c r="AT25" i="2"/>
  <c r="AS25" i="2"/>
  <c r="AR25" i="2"/>
  <c r="AV24" i="2"/>
  <c r="AT24" i="2"/>
  <c r="AS24" i="2"/>
  <c r="AR24" i="2"/>
  <c r="AV23" i="2"/>
  <c r="AT23" i="2"/>
  <c r="AS23" i="2"/>
  <c r="AR23" i="2"/>
  <c r="AV22" i="2"/>
  <c r="AT22" i="2"/>
  <c r="AS22" i="2"/>
  <c r="AR22" i="2"/>
  <c r="AV21" i="2"/>
  <c r="AT21" i="2"/>
  <c r="AS21" i="2"/>
  <c r="AR21" i="2"/>
  <c r="AV20" i="2"/>
  <c r="AT20" i="2"/>
  <c r="AS20" i="2"/>
  <c r="AR20" i="2"/>
  <c r="AV19" i="2"/>
  <c r="AT19" i="2"/>
  <c r="AS19" i="2"/>
  <c r="AR19" i="2"/>
  <c r="AV18" i="2"/>
  <c r="AT18" i="2"/>
  <c r="AS18" i="2"/>
  <c r="AR18" i="2"/>
  <c r="AV17" i="2"/>
  <c r="AT17" i="2"/>
  <c r="AS17" i="2"/>
  <c r="AR17" i="2"/>
  <c r="AV16" i="2"/>
  <c r="AT16" i="2"/>
  <c r="AS16" i="2"/>
  <c r="AR16" i="2"/>
  <c r="AV15" i="2"/>
  <c r="AT15" i="2"/>
  <c r="AS15" i="2"/>
  <c r="AR15" i="2"/>
  <c r="AV14" i="2"/>
  <c r="AT14" i="2"/>
  <c r="AS14" i="2"/>
  <c r="AR14" i="2"/>
  <c r="AV13" i="2"/>
  <c r="AT13" i="2"/>
  <c r="AS13" i="2"/>
  <c r="AR13" i="2"/>
  <c r="AV12" i="2"/>
  <c r="AT12" i="2"/>
  <c r="AS12" i="2"/>
  <c r="AR12" i="2"/>
  <c r="AV11" i="2"/>
  <c r="AT11" i="2"/>
  <c r="AS11" i="2"/>
  <c r="AR11" i="2"/>
  <c r="AV10" i="2"/>
  <c r="AT10" i="2"/>
  <c r="AS10" i="2"/>
  <c r="AR10" i="2"/>
  <c r="AV9" i="2"/>
  <c r="AT9" i="2"/>
  <c r="AS9" i="2"/>
  <c r="AR9" i="2"/>
  <c r="AV8" i="2"/>
  <c r="AT8" i="2"/>
  <c r="AS8" i="2"/>
  <c r="AR8" i="2"/>
  <c r="AV7" i="2"/>
  <c r="AT7" i="2"/>
  <c r="AS7" i="2"/>
  <c r="AR7" i="2"/>
  <c r="AV6" i="2"/>
  <c r="AT6" i="2"/>
  <c r="AS6" i="2"/>
  <c r="AR6" i="2"/>
  <c r="AV5" i="2"/>
  <c r="AT5" i="2"/>
  <c r="AS5" i="2"/>
  <c r="AR5" i="2"/>
  <c r="AV4" i="2"/>
  <c r="AT4" i="2"/>
  <c r="AS4" i="2"/>
  <c r="AR4" i="2"/>
  <c r="AV3" i="2"/>
  <c r="AT3" i="2"/>
  <c r="AS3" i="2"/>
  <c r="AR3" i="2"/>
  <c r="AV2" i="2"/>
  <c r="AS2" i="2"/>
  <c r="AR2" i="2"/>
  <c r="AT2" i="2" s="1"/>
  <c r="AF112" i="1"/>
  <c r="AQ15" i="2"/>
  <c r="AQ14" i="2"/>
  <c r="AQ12" i="2"/>
  <c r="AB108" i="1"/>
  <c r="AT52" i="2"/>
  <c r="AT51" i="2"/>
  <c r="Y137" i="1"/>
  <c r="Y133" i="1"/>
  <c r="S126" i="1"/>
  <c r="AQ11" i="2" l="1"/>
  <c r="AO7" i="2"/>
  <c r="AR32" i="2"/>
  <c r="AR33" i="2" s="1"/>
  <c r="AB118" i="1"/>
  <c r="AB117" i="1"/>
  <c r="AB116" i="1"/>
  <c r="AB114" i="1"/>
  <c r="AB107" i="1"/>
  <c r="AB112" i="1"/>
  <c r="AB111" i="1"/>
  <c r="AB105" i="1"/>
  <c r="AB104" i="1"/>
  <c r="AB106" i="1"/>
  <c r="AB109" i="1"/>
  <c r="AB113" i="1"/>
  <c r="L95" i="1" l="1"/>
  <c r="AB103" i="1"/>
  <c r="AB115" i="1"/>
  <c r="AB110" i="1"/>
  <c r="AB102" i="1" l="1"/>
  <c r="AB119" i="1" s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AL78" i="1" s="1"/>
  <c r="AU15" i="2" s="1"/>
  <c r="Z79" i="1"/>
  <c r="AL79" i="1" s="1"/>
  <c r="AU16" i="2" s="1"/>
  <c r="Z80" i="1"/>
  <c r="AL80" i="1" s="1"/>
  <c r="AU17" i="2" s="1"/>
  <c r="Z81" i="1"/>
  <c r="AL81" i="1" s="1"/>
  <c r="AU18" i="2" s="1"/>
  <c r="Z82" i="1"/>
  <c r="AL82" i="1" s="1"/>
  <c r="AU19" i="2" s="1"/>
  <c r="Z83" i="1"/>
  <c r="AL83" i="1" s="1"/>
  <c r="AU20" i="2" s="1"/>
  <c r="Z84" i="1"/>
  <c r="AL84" i="1" s="1"/>
  <c r="AU21" i="2" s="1"/>
  <c r="Z85" i="1"/>
  <c r="AL85" i="1" s="1"/>
  <c r="AU22" i="2" s="1"/>
  <c r="Z86" i="1"/>
  <c r="AL86" i="1" s="1"/>
  <c r="AU23" i="2" s="1"/>
  <c r="Z87" i="1"/>
  <c r="AL87" i="1" s="1"/>
  <c r="AU24" i="2" s="1"/>
  <c r="Z88" i="1"/>
  <c r="AL88" i="1" s="1"/>
  <c r="AU25" i="2" s="1"/>
  <c r="Z89" i="1"/>
  <c r="AL89" i="1" s="1"/>
  <c r="AU26" i="2" s="1"/>
  <c r="Z90" i="1"/>
  <c r="AL90" i="1" s="1"/>
  <c r="AU27" i="2" s="1"/>
  <c r="Z91" i="1"/>
  <c r="AL91" i="1" s="1"/>
  <c r="AU28" i="2" s="1"/>
  <c r="Z92" i="1"/>
  <c r="AL92" i="1" s="1"/>
  <c r="AU29" i="2" s="1"/>
  <c r="Z93" i="1"/>
  <c r="AL93" i="1" s="1"/>
  <c r="AU30" i="2" s="1"/>
  <c r="AH94" i="1"/>
  <c r="AL77" i="1" l="1"/>
  <c r="AU14" i="2" s="1"/>
  <c r="P113" i="1"/>
  <c r="AL69" i="1"/>
  <c r="AU6" i="2" s="1"/>
  <c r="P108" i="1"/>
  <c r="AL68" i="1"/>
  <c r="AU5" i="2" s="1"/>
  <c r="P107" i="1"/>
  <c r="AL67" i="1"/>
  <c r="AU4" i="2" s="1"/>
  <c r="P106" i="1"/>
  <c r="AL66" i="1"/>
  <c r="AU3" i="2" s="1"/>
  <c r="P104" i="1"/>
  <c r="AL65" i="1"/>
  <c r="AU2" i="2" s="1"/>
  <c r="P109" i="1"/>
  <c r="AL76" i="1"/>
  <c r="AU13" i="2" s="1"/>
  <c r="P105" i="1"/>
  <c r="AL75" i="1"/>
  <c r="AU12" i="2" s="1"/>
  <c r="P117" i="1"/>
  <c r="AL74" i="1"/>
  <c r="AU11" i="2" s="1"/>
  <c r="P118" i="1"/>
  <c r="AL73" i="1"/>
  <c r="AU10" i="2" s="1"/>
  <c r="P116" i="1"/>
  <c r="AL72" i="1"/>
  <c r="AU9" i="2" s="1"/>
  <c r="P114" i="1"/>
  <c r="AL71" i="1"/>
  <c r="AU8" i="2" s="1"/>
  <c r="P112" i="1"/>
  <c r="AL70" i="1"/>
  <c r="AU7" i="2" s="1"/>
  <c r="P111" i="1"/>
  <c r="A137" i="1"/>
  <c r="X112" i="1"/>
  <c r="AF108" i="1" l="1"/>
  <c r="P110" i="1"/>
  <c r="AF107" i="1"/>
  <c r="P103" i="1"/>
  <c r="P115" i="1"/>
  <c r="I97" i="1"/>
  <c r="P102" i="1" l="1"/>
  <c r="P119" i="1" s="1"/>
  <c r="S124" i="1"/>
  <c r="AD94" i="1" l="1"/>
  <c r="AR31" i="2" s="1"/>
  <c r="AL94" i="1" l="1"/>
  <c r="AL95" i="1" s="1"/>
  <c r="AR34" i="2" s="1"/>
  <c r="X105" i="1" l="1"/>
  <c r="AP66" i="1" l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T105" i="1"/>
  <c r="AP65" i="1"/>
  <c r="AP94" i="1" l="1"/>
  <c r="X111" i="1" l="1"/>
  <c r="X110" i="1" s="1"/>
  <c r="X104" i="1"/>
  <c r="X106" i="1"/>
  <c r="X113" i="1"/>
  <c r="T112" i="1"/>
  <c r="T106" i="1"/>
  <c r="T113" i="1"/>
  <c r="X103" i="1" l="1"/>
  <c r="X102" i="1" s="1"/>
  <c r="AF105" i="1"/>
  <c r="AF116" i="1"/>
  <c r="AF118" i="1"/>
  <c r="AF117" i="1"/>
  <c r="AF114" i="1"/>
  <c r="AF104" i="1"/>
  <c r="AF109" i="1"/>
  <c r="AF113" i="1"/>
  <c r="AF106" i="1"/>
  <c r="AF111" i="1"/>
  <c r="AF103" i="1" l="1"/>
  <c r="AV36" i="2"/>
  <c r="AF115" i="1"/>
  <c r="AF110" i="1"/>
  <c r="X119" i="1"/>
  <c r="AW101" i="1" s="1"/>
  <c r="AF102" i="1" l="1"/>
  <c r="AF119" i="1" s="1"/>
  <c r="T111" i="1"/>
  <c r="T104" i="1"/>
  <c r="T103" i="1" s="1"/>
  <c r="T110" i="1" l="1"/>
  <c r="T102" i="1" s="1"/>
  <c r="A133" i="1"/>
  <c r="A156" i="1" s="1"/>
  <c r="J156" i="1" l="1"/>
  <c r="N156" i="1" s="1"/>
  <c r="T119" i="1" l="1"/>
  <c r="AG122" i="1" s="1"/>
  <c r="AV40" i="2" l="1"/>
  <c r="AV41" i="2" s="1"/>
  <c r="AR40" i="2"/>
  <c r="AR41" i="2" s="1"/>
  <c r="AV37" i="2"/>
  <c r="O128" i="1" s="1"/>
  <c r="AC121" i="1"/>
  <c r="AW2" i="2" l="1"/>
  <c r="AI99" i="1" s="1"/>
  <c r="O124" i="1"/>
  <c r="U126" i="1"/>
  <c r="O126" i="1"/>
  <c r="U124" i="1" l="1"/>
</calcChain>
</file>

<file path=xl/sharedStrings.xml><?xml version="1.0" encoding="utf-8"?>
<sst xmlns="http://schemas.openxmlformats.org/spreadsheetml/2006/main" count="248" uniqueCount="218">
  <si>
    <t>Obchodní firma/ název/ jméno žadatele</t>
  </si>
  <si>
    <t>Projekt</t>
  </si>
  <si>
    <t>Dlouhodobý finanční majetek</t>
  </si>
  <si>
    <t>Oběžná aktiva celkem</t>
  </si>
  <si>
    <t>pohledávky</t>
  </si>
  <si>
    <t>Ostatní výdaje projektu</t>
  </si>
  <si>
    <t>Výdaje celkem</t>
  </si>
  <si>
    <t>zásoby</t>
  </si>
  <si>
    <t>Vlastní zdroje žadatele</t>
  </si>
  <si>
    <t>Jiné úvěry</t>
  </si>
  <si>
    <t>Úvěrující společnost</t>
  </si>
  <si>
    <t>Datum poskytnutí</t>
  </si>
  <si>
    <t>Datum splatnosti</t>
  </si>
  <si>
    <t>Výše úvěru (Kč)</t>
  </si>
  <si>
    <t>Dotace a jiné podpory</t>
  </si>
  <si>
    <t>Název programu podpory</t>
  </si>
  <si>
    <t>Forma podpory</t>
  </si>
  <si>
    <t>Ostatní zdroje</t>
  </si>
  <si>
    <t>Výše (Kč)</t>
  </si>
  <si>
    <t>1. rok</t>
  </si>
  <si>
    <t>2. rok</t>
  </si>
  <si>
    <t>3. rok</t>
  </si>
  <si>
    <t>Výše podpory (Kč)</t>
  </si>
  <si>
    <t>b)</t>
  </si>
  <si>
    <t>c)</t>
  </si>
  <si>
    <t>d)</t>
  </si>
  <si>
    <t>Technicko-technologická charakteristika projektu (popis výrobního či jiného procesu, výkonové parametry)</t>
  </si>
  <si>
    <t>g)</t>
  </si>
  <si>
    <t>h)</t>
  </si>
  <si>
    <t>i)</t>
  </si>
  <si>
    <t>j)</t>
  </si>
  <si>
    <t>k)</t>
  </si>
  <si>
    <t>l)</t>
  </si>
  <si>
    <t>m)</t>
  </si>
  <si>
    <t>n)</t>
  </si>
  <si>
    <t>Hlavní předpoklady úspěšnosti projektu - silné stránky, rizika projektu (návaznost na jiné podnikatelské aktivity s nadstandardní úrovní vztahů, zapojení rodinných příslušníků atd.)</t>
  </si>
  <si>
    <t>a)</t>
  </si>
  <si>
    <t>IČO</t>
  </si>
  <si>
    <t>Celkem</t>
  </si>
  <si>
    <t>-</t>
  </si>
  <si>
    <t>stroje a zařízení celkem</t>
  </si>
  <si>
    <t>nové stroje a zařízení</t>
  </si>
  <si>
    <t>Výdaj</t>
  </si>
  <si>
    <t>Kategorie</t>
  </si>
  <si>
    <t>Nové stroje a zařízení</t>
  </si>
  <si>
    <t>Zásoby</t>
  </si>
  <si>
    <t>Pohledávky</t>
  </si>
  <si>
    <t>nelze ZVÚ?</t>
  </si>
  <si>
    <t>Hlášky</t>
  </si>
  <si>
    <t>použit ZÚV?</t>
  </si>
  <si>
    <t>Jinými zdroji</t>
  </si>
  <si>
    <t>Jiné zdroje</t>
  </si>
  <si>
    <t>nemovité věci celkem</t>
  </si>
  <si>
    <t>Zařazení</t>
  </si>
  <si>
    <t>Zdroj</t>
  </si>
  <si>
    <t>Dlouhodobý nehmotný majetek</t>
  </si>
  <si>
    <t xml:space="preserve">Vstupy projektu (zajištěnost energie, vody, materiálu, zboží, hlavní dodavatelé - způsob zajištění) </t>
  </si>
  <si>
    <t>Strategie dalšího rozvoje žadatele</t>
  </si>
  <si>
    <t>ZÚV v povoleném rozmezí?</t>
  </si>
  <si>
    <t>ZÚV min.</t>
  </si>
  <si>
    <t>ZÚV max.</t>
  </si>
  <si>
    <t>zdroje financování jsou nižší než celkové výdaje projektu</t>
  </si>
  <si>
    <t>V</t>
  </si>
  <si>
    <t>dne</t>
  </si>
  <si>
    <t>vyberte ANO/NE</t>
  </si>
  <si>
    <t>Jméno a příjmení osoby oprávněné zastupovat žadatele</t>
  </si>
  <si>
    <t>Razítko, pokud je součástí podpisu žadatele</t>
  </si>
  <si>
    <t>Kurz</t>
  </si>
  <si>
    <t>Pořizovací cena
(vč. DPH) v Kč</t>
  </si>
  <si>
    <t>Cizí
měna</t>
  </si>
  <si>
    <t>Cizí měna rozpor</t>
  </si>
  <si>
    <t>Cizí měna?</t>
  </si>
  <si>
    <t>Bude financován (údaje v Kč)</t>
  </si>
  <si>
    <t>1. Popis projektu</t>
  </si>
  <si>
    <t>Komentář ke všem zdrojům financování projektu (co tvoří vlastní zdroje, co tvoří cizí zdroje a jejich splatnost, existence podřízených závazků)</t>
  </si>
  <si>
    <t>Délka období čerpání</t>
  </si>
  <si>
    <t>Odklad 1. splátky</t>
  </si>
  <si>
    <t>Délka splácení</t>
  </si>
  <si>
    <t>EUR</t>
  </si>
  <si>
    <t>Měny</t>
  </si>
  <si>
    <t>USD</t>
  </si>
  <si>
    <t>GBP</t>
  </si>
  <si>
    <t>AUD</t>
  </si>
  <si>
    <t>BRL</t>
  </si>
  <si>
    <t>BGN</t>
  </si>
  <si>
    <t>CNY</t>
  </si>
  <si>
    <t>DKK</t>
  </si>
  <si>
    <t>PHP</t>
  </si>
  <si>
    <t>HKD</t>
  </si>
  <si>
    <t>HRK</t>
  </si>
  <si>
    <t>INR</t>
  </si>
  <si>
    <t>IDR</t>
  </si>
  <si>
    <t>ISK</t>
  </si>
  <si>
    <t>ILS</t>
  </si>
  <si>
    <t>JPY</t>
  </si>
  <si>
    <t>ZAR</t>
  </si>
  <si>
    <t>KRW</t>
  </si>
  <si>
    <t>CAD</t>
  </si>
  <si>
    <t>HUF</t>
  </si>
  <si>
    <t>MYR</t>
  </si>
  <si>
    <t>MXN</t>
  </si>
  <si>
    <t>XDR</t>
  </si>
  <si>
    <t>NOK</t>
  </si>
  <si>
    <t>NZD</t>
  </si>
  <si>
    <t>PLN</t>
  </si>
  <si>
    <t>RON</t>
  </si>
  <si>
    <t>RUB</t>
  </si>
  <si>
    <t>SGD</t>
  </si>
  <si>
    <t>SEK</t>
  </si>
  <si>
    <t>CHF</t>
  </si>
  <si>
    <t>THB</t>
  </si>
  <si>
    <t>TRY</t>
  </si>
  <si>
    <t>Obchodní firma / název / jméno avalisty</t>
  </si>
  <si>
    <t>IČ/RČ</t>
  </si>
  <si>
    <t>Sídlo společnosti / místo trvalého pobytu</t>
  </si>
  <si>
    <t>Majetkoprávní vztahy související s projektem (vlastnictví či pronájem pozemků, budov, strojů a jiného vybavení)</t>
  </si>
  <si>
    <t>Pořizovací cena
(vč. DPH) v měně pořízení</t>
  </si>
  <si>
    <t>vyberte z nabídky</t>
  </si>
  <si>
    <t>vyberte zaměření projektu</t>
  </si>
  <si>
    <t>prosím specifikujte</t>
  </si>
  <si>
    <t>výše financování přesahuje pořizovací cenu</t>
  </si>
  <si>
    <t>Ostatní výdaje (nezpůsobilé)</t>
  </si>
  <si>
    <t xml:space="preserve"> - max.</t>
  </si>
  <si>
    <t>Zaměření projektu</t>
  </si>
  <si>
    <t>založení nové provozovny</t>
  </si>
  <si>
    <t>rozšíření kapacity výroby/služeb</t>
  </si>
  <si>
    <t>rozšíření výrobního sortimentu</t>
  </si>
  <si>
    <t>zásadní změna celkového výrobního postupu</t>
  </si>
  <si>
    <t>zvýšení technolog. úrovně/konkurenceschopnosti</t>
  </si>
  <si>
    <t>Úhrada v cizí měně?</t>
  </si>
  <si>
    <t>Není vyplněno datum kurzu?</t>
  </si>
  <si>
    <t>nástavby, přístavby, rekonstrukce</t>
  </si>
  <si>
    <t>použité a repasované stroje a zařízení</t>
  </si>
  <si>
    <t>Místo (místa) realizace projektu</t>
  </si>
  <si>
    <t>Zabezpečení prodeje, hlavní odběratelé a jejich charakteristika a plánovaný objem odběru zboží/služeb (výhodou je doložení např. zápisy z jednání, předběžnými nabídkami, letters of intent), informace k inkasu peněžních prostředků a formě plateb od odběratelů</t>
  </si>
  <si>
    <t>Rozbor tržeb po náběhu projektu do horizontu 36 měsíců</t>
  </si>
  <si>
    <t>Rozbor provozních nákladů od náběhu projektu do horizontu 36 měsíců, kalkulace hlavních nákladových položek</t>
  </si>
  <si>
    <t>e)</t>
  </si>
  <si>
    <t>f)</t>
  </si>
  <si>
    <t>Z čeho vychází rozbor nákladů a výnosů a tvorba zdrojů (například zkušenosti společníků či managementu z předchozích podnikání, marketingová studie žadatele nebo poradenského subjektu, výsledky obdobných provozů)</t>
  </si>
  <si>
    <t>Nástavba, přístavba, rekonstr.</t>
  </si>
  <si>
    <t>skutečný podíl</t>
  </si>
  <si>
    <t>způsobilé výdaje hrazené jinými zdroji</t>
  </si>
  <si>
    <t>podíl jiných zdrojů na způsobilých výdajích</t>
  </si>
  <si>
    <t>Max. podíl NRB</t>
  </si>
  <si>
    <t>Zvýhodněný úvěr NRB</t>
  </si>
  <si>
    <t>Kurz ČNB</t>
  </si>
  <si>
    <t>https://www.cnb.cz/cs/financni-trhy/devizovy-trh/kurzy-devizoveho-trhu/kurzy-devizoveho-trhu/index.html?date=</t>
  </si>
  <si>
    <t>Úvěrem
partnera</t>
  </si>
  <si>
    <t>;</t>
  </si>
  <si>
    <t>financ&gt;cena?</t>
  </si>
  <si>
    <t>Min. podíl Partner</t>
  </si>
  <si>
    <t>Úvěr partnera</t>
  </si>
  <si>
    <t>Menší než minimum</t>
  </si>
  <si>
    <r>
      <t xml:space="preserve">Předpoklad vynaložení </t>
    </r>
    <r>
      <rPr>
        <b/>
        <sz val="9"/>
        <rFont val="Arial"/>
        <family val="2"/>
        <charset val="238"/>
      </rPr>
      <t>způsobilých</t>
    </r>
    <r>
      <rPr>
        <sz val="9"/>
        <rFont val="Arial"/>
        <family val="2"/>
        <charset val="238"/>
      </rPr>
      <t xml:space="preserve"> výdajů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v jednotlivých letech realizace projektu</t>
    </r>
  </si>
  <si>
    <t>Příloha PEO žádosti o zvýhodněný úvěr v programu Expanze úvěry OPTAK</t>
  </si>
  <si>
    <t>Podpis osoby oprávněné zastupovat žadatele*</t>
  </si>
  <si>
    <t>Podíl úvěru partnera na způsobilých výdajích:</t>
  </si>
  <si>
    <t xml:space="preserve"> - min.</t>
  </si>
  <si>
    <t>Podíl úvěru partnera a jiných zdrojů na způsobilých výdajích:</t>
  </si>
  <si>
    <t>Podíl úvěru NRB na způsobilých výdajích:</t>
  </si>
  <si>
    <t>2. Předpokládané výdaje a jejich financování</t>
  </si>
  <si>
    <t>a) Výčet výdajů na realizaci projektu</t>
  </si>
  <si>
    <t>b) Souhrn</t>
  </si>
  <si>
    <t>c) Zdroje financování</t>
  </si>
  <si>
    <t>překročen podíl financování úvěrem NRB</t>
  </si>
  <si>
    <t>podíl financování partnerem je příliš nízký</t>
  </si>
  <si>
    <t>výdaj nelze hradit z úvěru NRB</t>
  </si>
  <si>
    <t>neúplné údaje o cizí měně</t>
  </si>
  <si>
    <t>součet zdrojů přesahuje celkové výdaje projektu</t>
  </si>
  <si>
    <t>součet přesahuje způsobilé výdaje projektu</t>
  </si>
  <si>
    <t>* Podpis musí být proveden před pracovníkem NRB nebo úředně ověřen.</t>
  </si>
  <si>
    <t>err</t>
  </si>
  <si>
    <t>Překročeno financování ZÚV</t>
  </si>
  <si>
    <t>3. Směneční ručitelé (avalisté) - vyplňte po dohodě s pracovníkem NRB</t>
  </si>
  <si>
    <t>(v měsících, maximálně 24 měsíců)</t>
  </si>
  <si>
    <t>(v letech, maximálně 15 let)</t>
  </si>
  <si>
    <t>Další parametry úvěru NRB</t>
  </si>
  <si>
    <t>Dodavatelské zajištění projektu (stavby, strojů, termíny dodávek, předpokládané platební podmínky, smluvní zajištění včetně smluv o smlouvách budoucích, závazné objednávky apod.)</t>
  </si>
  <si>
    <t>V případě potřeby (např. složitější projekt) zpracujte popis projektu jako samostatný dokument a výše uvedené body použijte jako osnovu.</t>
  </si>
  <si>
    <t>překročena maximální hodnota</t>
  </si>
  <si>
    <t>Personální zajištění projektu, odborná garance, případná nově vzniklá pracovní místa zaměstnanců</t>
  </si>
  <si>
    <t>Popis záměru</t>
  </si>
  <si>
    <t>Kurzy cizích měn</t>
  </si>
  <si>
    <t>odkaz na platný kurzovní lístek ZDE</t>
  </si>
  <si>
    <t>Pozemky</t>
  </si>
  <si>
    <t>výstavba</t>
  </si>
  <si>
    <t>Koupě budovy (funkčního celku)</t>
  </si>
  <si>
    <t>FVE, akumulace</t>
  </si>
  <si>
    <t>Výstavba</t>
  </si>
  <si>
    <t>Kotel a rozvody fosil. paliv</t>
  </si>
  <si>
    <t>kotel a rozvody fosilních paliv v budově</t>
  </si>
  <si>
    <t>Dlouhodobý hmotný majetek</t>
  </si>
  <si>
    <t>Projekt celkem</t>
  </si>
  <si>
    <t>koupě budovy (funkčního celku)</t>
  </si>
  <si>
    <t>pozemky</t>
  </si>
  <si>
    <t>Použité/repas stroje a zařízení</t>
  </si>
  <si>
    <t>Úvěrem NRB</t>
  </si>
  <si>
    <t>Úvěr NRB</t>
  </si>
  <si>
    <t xml:space="preserve">Způsobilé </t>
  </si>
  <si>
    <t>zbývá zařadit:</t>
  </si>
  <si>
    <t>Datum podání žádosti / vyplnění</t>
  </si>
  <si>
    <t>dnešní denní kurz ČNB je k dispozici od 14:30</t>
  </si>
  <si>
    <t>odkaz se vytvoří po vyplnění data</t>
  </si>
  <si>
    <t>prosím vyplňte</t>
  </si>
  <si>
    <t>FVE</t>
  </si>
  <si>
    <t>standardní Expanze</t>
  </si>
  <si>
    <t>rodinný podnik</t>
  </si>
  <si>
    <t>výsledek</t>
  </si>
  <si>
    <t>Vyplněn rodinný podnik?</t>
  </si>
  <si>
    <t>neúplné nebo chybné údaje v bodě 2, případně není vyplněno pole Rodinný podnik v bodě 1</t>
  </si>
  <si>
    <t>! pole nutno vyplnit !</t>
  </si>
  <si>
    <t>(platná od 15. 6. 2026)</t>
  </si>
  <si>
    <t>Varianta produktu</t>
  </si>
  <si>
    <t>povinnou přílohou žádosti je Osvědčení rodinného podniku, viz informace na webu NRB</t>
  </si>
  <si>
    <t>odklad standard</t>
  </si>
  <si>
    <t>odklad rodinnný podnik</t>
  </si>
  <si>
    <t>(v měsících, max. 36 měsíců, rodinný podnik 48 měsíců)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</si>
</sst>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_K_č"/>
    <numFmt numFmtId="166" formatCode="#,##0\ &quot;Kč&quot;\)"/>
    <numFmt numFmtId="167" formatCode="#,##0\ &quot;Kč&quot;"/>
  </numFmts>
  <fonts count="3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00FF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rgb="FF5F5F5F"/>
      <name val="Arial"/>
      <family val="2"/>
      <charset val="238"/>
    </font>
    <font>
      <b/>
      <sz val="9"/>
      <color rgb="FF5F5F5F"/>
      <name val="Arial"/>
      <family val="2"/>
      <charset val="238"/>
    </font>
    <font>
      <b/>
      <u/>
      <sz val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0"/>
      <name val="Arial"/>
      <family val="2"/>
      <charset val="238"/>
    </font>
    <font>
      <b/>
      <sz val="14"/>
      <name val="Arial"/>
      <family val="2"/>
      <charset val="238"/>
    </font>
    <font>
      <b/>
      <sz val="24"/>
      <name val="Arial"/>
      <family val="2"/>
      <charset val="238"/>
    </font>
    <font>
      <b/>
      <sz val="10"/>
      <color rgb="FFFF0000"/>
      <name val="Arial"/>
      <family val="2"/>
      <charset val="238"/>
    </font>
    <font>
      <u/>
      <sz val="9"/>
      <color theme="1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4"/>
      <color theme="3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14">
    <xf numFmtId="0" fontId="0" fillId="0" borderId="0" xfId="0"/>
    <xf numFmtId="0" fontId="15" fillId="0" borderId="0" xfId="0" applyFont="1" applyAlignment="1">
      <alignment horizontal="left" vertical="top"/>
    </xf>
    <xf numFmtId="0" fontId="16" fillId="0" borderId="0" xfId="0" applyFont="1"/>
    <xf numFmtId="0" fontId="17" fillId="0" borderId="0" xfId="0" applyFont="1" applyAlignment="1">
      <alignment horizontal="left" vertical="top"/>
    </xf>
    <xf numFmtId="0" fontId="18" fillId="0" borderId="0" xfId="0" applyFont="1"/>
    <xf numFmtId="0" fontId="22" fillId="0" borderId="0" xfId="2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7" fillId="0" borderId="0" xfId="0" applyFont="1"/>
    <xf numFmtId="0" fontId="17" fillId="0" borderId="0" xfId="0" quotePrefix="1" applyFont="1" applyAlignment="1">
      <alignment horizontal="left" vertical="top"/>
    </xf>
    <xf numFmtId="0" fontId="17" fillId="0" borderId="0" xfId="0" quotePrefix="1" applyFont="1"/>
    <xf numFmtId="165" fontId="1" fillId="0" borderId="0" xfId="0" applyNumberFormat="1" applyFont="1" applyAlignment="1">
      <alignment wrapText="1"/>
    </xf>
    <xf numFmtId="0" fontId="1" fillId="0" borderId="0" xfId="0" applyFont="1" applyAlignment="1">
      <alignment horizontal="right"/>
    </xf>
    <xf numFmtId="164" fontId="1" fillId="0" borderId="0" xfId="1" applyFont="1" applyFill="1" applyBorder="1" applyAlignment="1" applyProtection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/>
    <xf numFmtId="10" fontId="1" fillId="0" borderId="0" xfId="0" applyNumberFormat="1" applyFont="1"/>
    <xf numFmtId="9" fontId="1" fillId="0" borderId="0" xfId="0" applyNumberFormat="1" applyFont="1"/>
    <xf numFmtId="165" fontId="1" fillId="0" borderId="0" xfId="0" applyNumberFormat="1" applyFont="1" applyAlignment="1">
      <alignment vertical="center"/>
    </xf>
    <xf numFmtId="14" fontId="16" fillId="0" borderId="0" xfId="0" applyNumberFormat="1" applyFont="1"/>
    <xf numFmtId="0" fontId="2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24" fillId="0" borderId="0" xfId="0" applyFont="1"/>
    <xf numFmtId="0" fontId="12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indent="1"/>
    </xf>
    <xf numFmtId="0" fontId="2" fillId="0" borderId="0" xfId="0" applyFont="1" applyAlignment="1">
      <alignment horizontal="right" vertical="center" indent="1"/>
    </xf>
    <xf numFmtId="0" fontId="10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indent="1"/>
    </xf>
    <xf numFmtId="0" fontId="10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center" vertical="center" wrapText="1"/>
    </xf>
    <xf numFmtId="165" fontId="1" fillId="0" borderId="0" xfId="0" applyNumberFormat="1" applyFont="1"/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1"/>
    </xf>
    <xf numFmtId="0" fontId="1" fillId="3" borderId="4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1"/>
    </xf>
    <xf numFmtId="165" fontId="1" fillId="0" borderId="0" xfId="0" applyNumberFormat="1" applyFont="1" applyAlignment="1">
      <alignment horizontal="right" wrapText="1"/>
    </xf>
    <xf numFmtId="165" fontId="9" fillId="0" borderId="0" xfId="0" applyNumberFormat="1" applyFont="1" applyAlignment="1">
      <alignment horizontal="left" indent="1"/>
    </xf>
    <xf numFmtId="165" fontId="8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left" indent="1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165" fontId="1" fillId="0" borderId="0" xfId="0" applyNumberFormat="1" applyFont="1" applyAlignment="1">
      <alignment horizontal="right" vertical="center" indent="1"/>
    </xf>
    <xf numFmtId="0" fontId="1" fillId="0" borderId="0" xfId="0" quotePrefix="1" applyFont="1" applyAlignment="1">
      <alignment horizontal="right" vertical="center"/>
    </xf>
    <xf numFmtId="9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165" fontId="9" fillId="0" borderId="0" xfId="0" applyNumberFormat="1" applyFont="1" applyAlignment="1">
      <alignment horizontal="left" vertical="center" indent="1"/>
    </xf>
    <xf numFmtId="10" fontId="2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 indent="1"/>
    </xf>
    <xf numFmtId="165" fontId="19" fillId="0" borderId="0" xfId="0" applyNumberFormat="1" applyFont="1" applyAlignment="1">
      <alignment wrapText="1"/>
    </xf>
    <xf numFmtId="0" fontId="19" fillId="0" borderId="0" xfId="0" applyFont="1" applyAlignment="1">
      <alignment horizontal="left" vertical="center" indent="1"/>
    </xf>
    <xf numFmtId="10" fontId="20" fillId="0" borderId="0" xfId="0" applyNumberFormat="1" applyFont="1" applyAlignment="1">
      <alignment horizontal="center" vertical="center" wrapText="1"/>
    </xf>
    <xf numFmtId="0" fontId="1" fillId="0" borderId="11" xfId="0" quotePrefix="1" applyFont="1" applyBorder="1" applyAlignment="1">
      <alignment horizontal="left" vertical="center" indent="1"/>
    </xf>
    <xf numFmtId="0" fontId="1" fillId="0" borderId="0" xfId="0" quotePrefix="1" applyFont="1" applyAlignment="1">
      <alignment vertical="center"/>
    </xf>
    <xf numFmtId="9" fontId="20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/>
    <xf numFmtId="165" fontId="19" fillId="0" borderId="0" xfId="0" applyNumberFormat="1" applyFont="1" applyAlignment="1">
      <alignment horizontal="right" vertical="center" indent="1"/>
    </xf>
    <xf numFmtId="0" fontId="20" fillId="0" borderId="0" xfId="0" quotePrefix="1" applyFont="1" applyAlignment="1">
      <alignment horizontal="righ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left" vertical="center" indent="2"/>
    </xf>
    <xf numFmtId="0" fontId="9" fillId="0" borderId="0" xfId="0" applyFont="1"/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5" fontId="1" fillId="0" borderId="11" xfId="0" applyNumberFormat="1" applyFont="1" applyBorder="1" applyAlignment="1">
      <alignment horizontal="left" indent="1"/>
    </xf>
    <xf numFmtId="166" fontId="9" fillId="0" borderId="0" xfId="0" applyNumberFormat="1" applyFont="1"/>
    <xf numFmtId="166" fontId="1" fillId="0" borderId="0" xfId="0" applyNumberFormat="1" applyFont="1"/>
    <xf numFmtId="0" fontId="24" fillId="0" borderId="0" xfId="0" applyFont="1" applyAlignment="1">
      <alignment horizontal="left" vertical="center"/>
    </xf>
    <xf numFmtId="0" fontId="14" fillId="0" borderId="0" xfId="0" applyFont="1"/>
    <xf numFmtId="0" fontId="16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8" fillId="0" borderId="0" xfId="0" applyFont="1" applyAlignment="1">
      <alignment horizontal="left" vertical="center"/>
    </xf>
    <xf numFmtId="0" fontId="27" fillId="0" borderId="0" xfId="2" applyFont="1" applyAlignment="1">
      <alignment vertical="center"/>
    </xf>
    <xf numFmtId="165" fontId="2" fillId="2" borderId="4" xfId="0" applyNumberFormat="1" applyFont="1" applyFill="1" applyBorder="1" applyAlignment="1">
      <alignment horizontal="right" vertical="center" wrapText="1" indent="1"/>
    </xf>
    <xf numFmtId="165" fontId="1" fillId="2" borderId="4" xfId="0" applyNumberFormat="1" applyFont="1" applyFill="1" applyBorder="1" applyAlignment="1">
      <alignment horizontal="right" vertical="center" wrapText="1" indent="1"/>
    </xf>
    <xf numFmtId="0" fontId="29" fillId="0" borderId="1" xfId="0" applyFont="1" applyBorder="1" applyAlignment="1" applyProtection="1">
      <alignment horizontal="left" vertical="center" indent="1"/>
      <protection locked="0"/>
    </xf>
    <xf numFmtId="0" fontId="29" fillId="0" borderId="2" xfId="0" applyFont="1" applyBorder="1" applyAlignment="1" applyProtection="1">
      <alignment horizontal="left" vertical="center" indent="1"/>
      <protection locked="0"/>
    </xf>
    <xf numFmtId="0" fontId="29" fillId="0" borderId="3" xfId="0" applyFont="1" applyBorder="1" applyAlignment="1" applyProtection="1">
      <alignment horizontal="left" vertical="center" indent="1"/>
      <protection locked="0"/>
    </xf>
    <xf numFmtId="0" fontId="1" fillId="2" borderId="1" xfId="0" applyFont="1" applyFill="1" applyBorder="1" applyAlignment="1">
      <alignment horizontal="left" vertical="center" wrapText="1" indent="8"/>
    </xf>
    <xf numFmtId="0" fontId="1" fillId="2" borderId="2" xfId="0" applyFont="1" applyFill="1" applyBorder="1" applyAlignment="1">
      <alignment horizontal="left" vertical="center" wrapText="1" indent="8"/>
    </xf>
    <xf numFmtId="0" fontId="1" fillId="2" borderId="3" xfId="0" applyFont="1" applyFill="1" applyBorder="1" applyAlignment="1">
      <alignment horizontal="left" vertical="center" wrapText="1" indent="8"/>
    </xf>
    <xf numFmtId="0" fontId="1" fillId="2" borderId="1" xfId="0" applyFont="1" applyFill="1" applyBorder="1" applyAlignment="1">
      <alignment horizontal="left" vertical="center" wrapText="1" indent="5"/>
    </xf>
    <xf numFmtId="0" fontId="1" fillId="2" borderId="2" xfId="0" applyFont="1" applyFill="1" applyBorder="1" applyAlignment="1">
      <alignment horizontal="left" vertical="center" wrapText="1" indent="5"/>
    </xf>
    <xf numFmtId="0" fontId="1" fillId="2" borderId="3" xfId="0" applyFont="1" applyFill="1" applyBorder="1" applyAlignment="1">
      <alignment horizontal="left" vertical="center" wrapText="1" indent="5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0" fontId="12" fillId="2" borderId="13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1" fillId="0" borderId="2" xfId="0" applyNumberFormat="1" applyFont="1" applyBorder="1" applyAlignment="1" applyProtection="1">
      <alignment horizontal="center"/>
      <protection locked="0"/>
    </xf>
    <xf numFmtId="14" fontId="1" fillId="0" borderId="3" xfId="0" applyNumberFormat="1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 applyProtection="1">
      <alignment horizontal="right" vertical="center" wrapText="1"/>
      <protection locked="0"/>
    </xf>
    <xf numFmtId="165" fontId="1" fillId="0" borderId="2" xfId="0" applyNumberFormat="1" applyFont="1" applyBorder="1" applyAlignment="1" applyProtection="1">
      <alignment horizontal="right" vertical="center" wrapText="1"/>
      <protection locked="0"/>
    </xf>
    <xf numFmtId="165" fontId="1" fillId="0" borderId="3" xfId="0" applyNumberFormat="1" applyFont="1" applyBorder="1" applyAlignment="1" applyProtection="1">
      <alignment horizontal="right" vertical="center" wrapText="1"/>
      <protection locked="0"/>
    </xf>
    <xf numFmtId="165" fontId="2" fillId="2" borderId="4" xfId="0" applyNumberFormat="1" applyFont="1" applyFill="1" applyBorder="1" applyAlignment="1">
      <alignment horizontal="right" vertical="center" wrapText="1"/>
    </xf>
    <xf numFmtId="165" fontId="1" fillId="2" borderId="4" xfId="0" quotePrefix="1" applyNumberFormat="1" applyFont="1" applyFill="1" applyBorder="1" applyAlignment="1">
      <alignment horizontal="right" vertical="center" wrapText="1" indent="1"/>
    </xf>
    <xf numFmtId="165" fontId="1" fillId="0" borderId="4" xfId="0" applyNumberFormat="1" applyFont="1" applyBorder="1" applyAlignment="1" applyProtection="1">
      <alignment horizontal="right" vertical="center" wrapText="1"/>
      <protection locked="0"/>
    </xf>
    <xf numFmtId="167" fontId="1" fillId="0" borderId="0" xfId="0" applyNumberFormat="1" applyFont="1" applyAlignment="1">
      <alignment horizontal="left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165" fontId="2" fillId="3" borderId="4" xfId="0" applyNumberFormat="1" applyFont="1" applyFill="1" applyBorder="1" applyAlignment="1">
      <alignment horizontal="right" vertical="center" wrapText="1" indent="1"/>
    </xf>
    <xf numFmtId="4" fontId="1" fillId="2" borderId="4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>
      <alignment horizontal="right" vertical="center" wrapText="1"/>
    </xf>
    <xf numFmtId="165" fontId="2" fillId="2" borderId="2" xfId="0" applyNumberFormat="1" applyFont="1" applyFill="1" applyBorder="1" applyAlignment="1">
      <alignment horizontal="right" vertical="center" wrapText="1"/>
    </xf>
    <xf numFmtId="165" fontId="2" fillId="2" borderId="3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right" vertical="center"/>
    </xf>
    <xf numFmtId="0" fontId="1" fillId="0" borderId="0" xfId="0" quotePrefix="1" applyFont="1" applyAlignment="1">
      <alignment horizontal="right" vertical="center"/>
    </xf>
    <xf numFmtId="9" fontId="1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wrapText="1"/>
    </xf>
    <xf numFmtId="0" fontId="25" fillId="0" borderId="0" xfId="0" applyFont="1" applyAlignment="1">
      <alignment horizontal="center" vertical="top" wrapText="1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14" fontId="1" fillId="0" borderId="12" xfId="0" applyNumberFormat="1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wrapText="1"/>
    </xf>
    <xf numFmtId="0" fontId="6" fillId="2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 wrapTex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13" fillId="2" borderId="4" xfId="0" applyFont="1" applyFill="1" applyBorder="1"/>
    <xf numFmtId="0" fontId="7" fillId="3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9" fillId="0" borderId="0" xfId="0" applyFont="1" applyAlignment="1">
      <alignment vertical="center"/>
    </xf>
  </cellXfs>
  <cellStyles count="3">
    <cellStyle name="Čárka" xfId="1" builtinId="3"/>
    <cellStyle name="Hypertextový odkaz" xfId="2" builtinId="8"/>
    <cellStyle name="Normální" xfId="0" builtinId="0"/>
  </cellStyles>
  <dxfs count="13">
    <dxf>
      <font>
        <color rgb="FFFF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ont>
        <color rgb="FFFF0000"/>
      </font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</dxf>
    <dxf>
      <font>
        <u/>
        <color rgb="FF0070C0"/>
      </font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0000FF"/>
      <color rgb="FF777777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nb.cz/cs/financni-trhy/devizovy-trh/kurzy-devizoveho-trhu/kurzy-devizoveho-trhu/index.html?dat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183"/>
  <sheetViews>
    <sheetView showGridLines="0" tabSelected="1" zoomScale="115" zoomScaleNormal="115" zoomScaleSheetLayoutView="85" zoomScalePageLayoutView="85" workbookViewId="0">
      <selection activeCell="A5" sqref="A5:AD5"/>
    </sheetView>
  </sheetViews>
  <sheetFormatPr defaultColWidth="3.7109375" defaultRowHeight="15" customHeight="1" x14ac:dyDescent="0.2"/>
  <cols>
    <col min="1" max="1" width="3.7109375" style="7" customWidth="1"/>
    <col min="2" max="15" width="3.7109375" style="7"/>
    <col min="16" max="19" width="3.7109375" style="7" customWidth="1"/>
    <col min="20" max="21" width="3.7109375" style="7"/>
    <col min="22" max="26" width="3.7109375" style="7" customWidth="1"/>
    <col min="27" max="27" width="3.7109375" style="7"/>
    <col min="28" max="28" width="3.7109375" style="7" customWidth="1"/>
    <col min="29" max="29" width="3.7109375" style="7"/>
    <col min="30" max="30" width="3.7109375" style="7" customWidth="1"/>
    <col min="31" max="35" width="3.7109375" style="7"/>
    <col min="36" max="36" width="3.7109375" style="7" customWidth="1"/>
    <col min="37" max="40" width="3.7109375" style="7"/>
    <col min="41" max="48" width="3.7109375" style="7" customWidth="1"/>
    <col min="49" max="49" width="4.85546875" style="7" bestFit="1" customWidth="1"/>
    <col min="50" max="50" width="9.85546875" style="7" bestFit="1" customWidth="1"/>
    <col min="51" max="51" width="10.5703125" style="7" bestFit="1" customWidth="1"/>
    <col min="52" max="52" width="12" style="7" bestFit="1" customWidth="1"/>
    <col min="53" max="53" width="14.7109375" style="7" bestFit="1" customWidth="1"/>
    <col min="54" max="62" width="3.7109375" style="7" customWidth="1"/>
    <col min="63" max="63" width="3.5703125" style="7" customWidth="1"/>
    <col min="64" max="65" width="3.7109375" style="7" customWidth="1"/>
    <col min="66" max="70" width="12.140625" style="7" customWidth="1"/>
    <col min="71" max="71" width="14.5703125" style="7" customWidth="1"/>
    <col min="72" max="73" width="12.140625" style="7" customWidth="1"/>
    <col min="74" max="74" width="13.28515625" style="7" bestFit="1" customWidth="1"/>
    <col min="75" max="99" width="3.7109375" style="7" customWidth="1"/>
    <col min="100" max="16384" width="3.7109375" style="7"/>
  </cols>
  <sheetData>
    <row r="1" spans="1:64" ht="15" customHeight="1" x14ac:dyDescent="0.2">
      <c r="A1" s="6" t="s">
        <v>155</v>
      </c>
      <c r="AN1" s="21"/>
    </row>
    <row r="2" spans="1:64" ht="15" customHeight="1" x14ac:dyDescent="0.2">
      <c r="A2" s="22" t="s">
        <v>212</v>
      </c>
    </row>
    <row r="4" spans="1:64" ht="15" customHeight="1" x14ac:dyDescent="0.2">
      <c r="A4" s="6" t="s">
        <v>0</v>
      </c>
    </row>
    <row r="5" spans="1:64" ht="15" customHeight="1" x14ac:dyDescent="0.2">
      <c r="A5" s="117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9"/>
    </row>
    <row r="6" spans="1:64" ht="3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64" ht="15" customHeight="1" x14ac:dyDescent="0.2">
      <c r="A7" s="6" t="s">
        <v>37</v>
      </c>
      <c r="B7" s="195"/>
      <c r="C7" s="196"/>
      <c r="D7" s="196"/>
      <c r="E7" s="196"/>
      <c r="F7" s="196"/>
      <c r="G7" s="197"/>
    </row>
    <row r="8" spans="1:64" ht="30" x14ac:dyDescent="0.2">
      <c r="A8" s="178" t="s">
        <v>1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</row>
    <row r="9" spans="1:64" ht="9" customHeight="1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</row>
    <row r="10" spans="1:64" ht="18" x14ac:dyDescent="0.25">
      <c r="A10" s="25" t="s">
        <v>73</v>
      </c>
    </row>
    <row r="11" spans="1:64" ht="12" x14ac:dyDescent="0.2"/>
    <row r="12" spans="1:64" s="22" customFormat="1" ht="18" customHeight="1" x14ac:dyDescent="0.25">
      <c r="B12" s="95" t="s">
        <v>213</v>
      </c>
      <c r="I12" s="99"/>
      <c r="J12" s="100"/>
      <c r="K12" s="100"/>
      <c r="L12" s="100"/>
      <c r="M12" s="100"/>
      <c r="N12" s="101"/>
      <c r="P12" s="35" t="str">
        <f>IF(I12="",_vst!$AO$20,IF(I12="rodinný podnik",_vst!$AO$22,""))</f>
        <v>prosím vyplňte</v>
      </c>
      <c r="Y12" s="96"/>
      <c r="Z12" s="96"/>
      <c r="AA12" s="96"/>
      <c r="AB12" s="96"/>
      <c r="AC12" s="96"/>
    </row>
    <row r="13" spans="1:64" ht="12" x14ac:dyDescent="0.2"/>
    <row r="14" spans="1:64" ht="12" customHeight="1" x14ac:dyDescent="0.2">
      <c r="A14" s="26" t="s">
        <v>36</v>
      </c>
      <c r="B14" s="111" t="s">
        <v>182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3"/>
    </row>
    <row r="15" spans="1:64" ht="99.95" customHeight="1" x14ac:dyDescent="0.2">
      <c r="A15" s="27"/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10"/>
    </row>
    <row r="16" spans="1:64" ht="3.95" customHeight="1" x14ac:dyDescent="0.2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</row>
    <row r="17" spans="1:41" ht="12" customHeight="1" x14ac:dyDescent="0.2">
      <c r="A17" s="26" t="s">
        <v>23</v>
      </c>
      <c r="B17" s="111" t="s">
        <v>133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3"/>
    </row>
    <row r="18" spans="1:41" ht="99.95" customHeight="1" x14ac:dyDescent="0.2">
      <c r="A18" s="27"/>
      <c r="B18" s="108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10"/>
    </row>
    <row r="19" spans="1:41" ht="3.95" customHeight="1" x14ac:dyDescent="0.2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</row>
    <row r="20" spans="1:41" ht="12" customHeight="1" x14ac:dyDescent="0.2">
      <c r="A20" s="26" t="s">
        <v>24</v>
      </c>
      <c r="B20" s="111" t="s">
        <v>115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3"/>
    </row>
    <row r="21" spans="1:41" ht="80.099999999999994" customHeight="1" x14ac:dyDescent="0.2">
      <c r="A21" s="27"/>
      <c r="B21" s="108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10"/>
    </row>
    <row r="22" spans="1:41" ht="3.95" customHeight="1" x14ac:dyDescent="0.2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</row>
    <row r="23" spans="1:41" ht="12" customHeight="1" x14ac:dyDescent="0.2">
      <c r="A23" s="26" t="s">
        <v>25</v>
      </c>
      <c r="B23" s="111" t="s">
        <v>26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3"/>
    </row>
    <row r="24" spans="1:41" ht="80.099999999999994" customHeight="1" x14ac:dyDescent="0.2">
      <c r="A24" s="27"/>
      <c r="B24" s="108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10"/>
    </row>
    <row r="25" spans="1:41" ht="3.95" customHeight="1" x14ac:dyDescent="0.2">
      <c r="A25" s="27"/>
      <c r="B25" s="111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3"/>
    </row>
    <row r="26" spans="1:41" ht="12" customHeight="1" x14ac:dyDescent="0.2">
      <c r="A26" s="26" t="s">
        <v>137</v>
      </c>
      <c r="B26" s="111" t="s">
        <v>178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3"/>
    </row>
    <row r="27" spans="1:41" ht="80.099999999999994" customHeight="1" x14ac:dyDescent="0.2">
      <c r="A27" s="27"/>
      <c r="B27" s="108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10"/>
    </row>
    <row r="28" spans="1:41" ht="3.95" customHeight="1" x14ac:dyDescent="0.2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41" ht="12" customHeight="1" x14ac:dyDescent="0.2">
      <c r="A29" s="26" t="s">
        <v>138</v>
      </c>
      <c r="B29" s="111" t="s">
        <v>56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3"/>
    </row>
    <row r="30" spans="1:41" ht="80.099999999999994" customHeight="1" x14ac:dyDescent="0.2">
      <c r="A30" s="27"/>
      <c r="B30" s="108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10"/>
    </row>
    <row r="31" spans="1:41" ht="3.95" customHeight="1" x14ac:dyDescent="0.2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</row>
    <row r="32" spans="1:41" ht="12" customHeight="1" x14ac:dyDescent="0.2">
      <c r="A32" s="26" t="s">
        <v>27</v>
      </c>
      <c r="B32" s="111" t="s">
        <v>74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3"/>
    </row>
    <row r="33" spans="1:41" ht="80.099999999999994" customHeight="1" x14ac:dyDescent="0.2">
      <c r="A33" s="27"/>
      <c r="B33" s="108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10"/>
    </row>
    <row r="34" spans="1:41" ht="3" customHeight="1" x14ac:dyDescent="0.2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  <row r="35" spans="1:41" ht="1.5" customHeight="1" x14ac:dyDescent="0.2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</row>
    <row r="36" spans="1:41" ht="25.5" customHeight="1" x14ac:dyDescent="0.2">
      <c r="A36" s="26" t="s">
        <v>28</v>
      </c>
      <c r="B36" s="111" t="s">
        <v>134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3"/>
    </row>
    <row r="37" spans="1:41" ht="80.099999999999994" customHeight="1" x14ac:dyDescent="0.2">
      <c r="A37" s="27"/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10"/>
    </row>
    <row r="38" spans="1:41" ht="3.95" customHeight="1" x14ac:dyDescent="0.2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</row>
    <row r="39" spans="1:41" ht="12" x14ac:dyDescent="0.2">
      <c r="A39" s="26" t="s">
        <v>29</v>
      </c>
      <c r="B39" s="111" t="s">
        <v>181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3"/>
    </row>
    <row r="40" spans="1:41" ht="80.099999999999994" customHeight="1" x14ac:dyDescent="0.2">
      <c r="A40" s="27"/>
      <c r="B40" s="108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10"/>
    </row>
    <row r="41" spans="1:41" ht="3.95" customHeight="1" x14ac:dyDescent="0.2">
      <c r="A41" s="27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</row>
    <row r="42" spans="1:41" ht="12" customHeight="1" x14ac:dyDescent="0.2">
      <c r="A42" s="26" t="s">
        <v>30</v>
      </c>
      <c r="B42" s="111" t="s">
        <v>135</v>
      </c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3"/>
    </row>
    <row r="43" spans="1:41" ht="80.099999999999994" customHeight="1" x14ac:dyDescent="0.2">
      <c r="A43" s="27"/>
      <c r="B43" s="108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10"/>
    </row>
    <row r="44" spans="1:41" ht="3.95" customHeight="1" x14ac:dyDescent="0.2">
      <c r="A44" s="27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</row>
    <row r="45" spans="1:41" ht="12" customHeight="1" x14ac:dyDescent="0.2">
      <c r="A45" s="26" t="s">
        <v>31</v>
      </c>
      <c r="B45" s="111" t="s">
        <v>136</v>
      </c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3"/>
    </row>
    <row r="46" spans="1:41" ht="80.099999999999994" customHeight="1" x14ac:dyDescent="0.2">
      <c r="A46" s="27"/>
      <c r="B46" s="108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10"/>
    </row>
    <row r="47" spans="1:41" ht="3.95" customHeight="1" x14ac:dyDescent="0.2">
      <c r="A47" s="27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</row>
    <row r="48" spans="1:41" ht="26.1" customHeight="1" x14ac:dyDescent="0.2">
      <c r="A48" s="26" t="s">
        <v>32</v>
      </c>
      <c r="B48" s="111" t="s">
        <v>139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3"/>
    </row>
    <row r="49" spans="1:64" ht="80.099999999999994" customHeight="1" x14ac:dyDescent="0.2">
      <c r="A49" s="27"/>
      <c r="B49" s="108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10"/>
    </row>
    <row r="50" spans="1:64" ht="3.95" customHeight="1" x14ac:dyDescent="0.2">
      <c r="A50" s="2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</row>
    <row r="51" spans="1:64" ht="12" customHeight="1" x14ac:dyDescent="0.2">
      <c r="A51" s="26" t="s">
        <v>33</v>
      </c>
      <c r="B51" s="111" t="s">
        <v>35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3"/>
    </row>
    <row r="52" spans="1:64" ht="80.099999999999994" customHeight="1" x14ac:dyDescent="0.2">
      <c r="A52" s="27"/>
      <c r="B52" s="108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10"/>
    </row>
    <row r="53" spans="1:64" ht="3.95" customHeight="1" x14ac:dyDescent="0.2">
      <c r="A53" s="2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</row>
    <row r="54" spans="1:64" ht="12" customHeight="1" x14ac:dyDescent="0.2">
      <c r="A54" s="26" t="s">
        <v>34</v>
      </c>
      <c r="B54" s="111" t="s">
        <v>57</v>
      </c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3"/>
    </row>
    <row r="55" spans="1:64" ht="80.099999999999994" customHeight="1" x14ac:dyDescent="0.2">
      <c r="A55" s="27"/>
      <c r="B55" s="108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10"/>
    </row>
    <row r="56" spans="1:64" ht="12" x14ac:dyDescent="0.2">
      <c r="A56" s="27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</row>
    <row r="57" spans="1:64" ht="12" x14ac:dyDescent="0.2">
      <c r="A57" s="211" t="s">
        <v>179</v>
      </c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</row>
    <row r="58" spans="1:64" ht="20.25" customHeight="1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N58" s="7" t="s">
        <v>149</v>
      </c>
    </row>
    <row r="59" spans="1:64" ht="20.25" customHeight="1" x14ac:dyDescent="0.25">
      <c r="A59" s="25" t="s">
        <v>161</v>
      </c>
    </row>
    <row r="60" spans="1:64" ht="13.5" customHeight="1" x14ac:dyDescent="0.2">
      <c r="A60" s="6"/>
    </row>
    <row r="61" spans="1:64" ht="18.600000000000001" customHeight="1" x14ac:dyDescent="0.2">
      <c r="A61" s="31" t="s">
        <v>162</v>
      </c>
    </row>
    <row r="62" spans="1:64" ht="9" customHeight="1" x14ac:dyDescent="0.2">
      <c r="A62" s="32"/>
    </row>
    <row r="63" spans="1:64" ht="13.5" customHeight="1" x14ac:dyDescent="0.2">
      <c r="A63" s="200" t="s">
        <v>42</v>
      </c>
      <c r="B63" s="201"/>
      <c r="C63" s="201"/>
      <c r="D63" s="201"/>
      <c r="E63" s="201"/>
      <c r="F63" s="201"/>
      <c r="G63" s="201"/>
      <c r="H63" s="201"/>
      <c r="I63" s="201"/>
      <c r="J63" s="202"/>
      <c r="K63" s="200" t="s">
        <v>53</v>
      </c>
      <c r="L63" s="201"/>
      <c r="M63" s="201"/>
      <c r="N63" s="201"/>
      <c r="O63" s="201"/>
      <c r="P63" s="201"/>
      <c r="Q63" s="202"/>
      <c r="R63" s="200" t="s">
        <v>116</v>
      </c>
      <c r="S63" s="201"/>
      <c r="T63" s="201"/>
      <c r="U63" s="202"/>
      <c r="V63" s="116" t="s">
        <v>69</v>
      </c>
      <c r="W63" s="116"/>
      <c r="X63" s="207" t="s">
        <v>67</v>
      </c>
      <c r="Y63" s="208"/>
      <c r="Z63" s="200" t="s">
        <v>68</v>
      </c>
      <c r="AA63" s="201"/>
      <c r="AB63" s="201"/>
      <c r="AC63" s="202"/>
      <c r="AD63" s="206" t="s">
        <v>72</v>
      </c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</row>
    <row r="64" spans="1:64" ht="27" customHeight="1" x14ac:dyDescent="0.2">
      <c r="A64" s="203"/>
      <c r="B64" s="204"/>
      <c r="C64" s="204"/>
      <c r="D64" s="204"/>
      <c r="E64" s="204"/>
      <c r="F64" s="204"/>
      <c r="G64" s="204"/>
      <c r="H64" s="204"/>
      <c r="I64" s="204"/>
      <c r="J64" s="205"/>
      <c r="K64" s="203"/>
      <c r="L64" s="204"/>
      <c r="M64" s="204"/>
      <c r="N64" s="204"/>
      <c r="O64" s="204"/>
      <c r="P64" s="204"/>
      <c r="Q64" s="205"/>
      <c r="R64" s="203"/>
      <c r="S64" s="204"/>
      <c r="T64" s="204"/>
      <c r="U64" s="205"/>
      <c r="V64" s="116"/>
      <c r="W64" s="116"/>
      <c r="X64" s="209"/>
      <c r="Y64" s="210"/>
      <c r="Z64" s="203"/>
      <c r="AA64" s="204"/>
      <c r="AB64" s="204"/>
      <c r="AC64" s="205"/>
      <c r="AD64" s="130" t="s">
        <v>197</v>
      </c>
      <c r="AE64" s="131"/>
      <c r="AF64" s="131"/>
      <c r="AG64" s="132"/>
      <c r="AH64" s="130" t="s">
        <v>148</v>
      </c>
      <c r="AI64" s="131"/>
      <c r="AJ64" s="131"/>
      <c r="AK64" s="132"/>
      <c r="AL64" s="206" t="s">
        <v>50</v>
      </c>
      <c r="AM64" s="206"/>
      <c r="AN64" s="206"/>
      <c r="AO64" s="206"/>
    </row>
    <row r="65" spans="1:42" ht="14.1" customHeight="1" x14ac:dyDescent="0.2">
      <c r="A65" s="125"/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33"/>
      <c r="S65" s="134"/>
      <c r="T65" s="134"/>
      <c r="U65" s="135"/>
      <c r="V65" s="115"/>
      <c r="W65" s="115"/>
      <c r="X65" s="120"/>
      <c r="Y65" s="121"/>
      <c r="Z65" s="122" t="str">
        <f t="shared" ref="Z65:Z93" si="0">IF(R65="","",IF(X65="",R65,CEILING(R65*X65,1)))</f>
        <v/>
      </c>
      <c r="AA65" s="123"/>
      <c r="AB65" s="123"/>
      <c r="AC65" s="124"/>
      <c r="AD65" s="133"/>
      <c r="AE65" s="134"/>
      <c r="AF65" s="134"/>
      <c r="AG65" s="135"/>
      <c r="AH65" s="133"/>
      <c r="AI65" s="134"/>
      <c r="AJ65" s="134"/>
      <c r="AK65" s="135"/>
      <c r="AL65" s="114" t="str">
        <f t="shared" ref="AL65:AL93" si="1">IF(Z65="","",Z65-AD65-AH65)</f>
        <v/>
      </c>
      <c r="AM65" s="114"/>
      <c r="AN65" s="114"/>
      <c r="AO65" s="114"/>
      <c r="AP65" s="33" t="str">
        <f>IF(_vst!AT2=1,_vst!$AO$2,IF(_vst!AV2=1,_vst!$AO$4,IF(_vst!AU2=1,_vst!$AO$3,"")))</f>
        <v/>
      </c>
    </row>
    <row r="66" spans="1:42" ht="13.5" customHeight="1" x14ac:dyDescent="0.2">
      <c r="A66" s="125"/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33"/>
      <c r="S66" s="134"/>
      <c r="T66" s="134"/>
      <c r="U66" s="135"/>
      <c r="V66" s="115"/>
      <c r="W66" s="115"/>
      <c r="X66" s="120"/>
      <c r="Y66" s="121"/>
      <c r="Z66" s="122" t="str">
        <f t="shared" si="0"/>
        <v/>
      </c>
      <c r="AA66" s="123"/>
      <c r="AB66" s="123"/>
      <c r="AC66" s="124"/>
      <c r="AD66" s="133"/>
      <c r="AE66" s="134"/>
      <c r="AF66" s="134"/>
      <c r="AG66" s="135"/>
      <c r="AH66" s="133"/>
      <c r="AI66" s="134"/>
      <c r="AJ66" s="134"/>
      <c r="AK66" s="135"/>
      <c r="AL66" s="114" t="str">
        <f t="shared" si="1"/>
        <v/>
      </c>
      <c r="AM66" s="114"/>
      <c r="AN66" s="114"/>
      <c r="AO66" s="114"/>
      <c r="AP66" s="33" t="str">
        <f>IF(_vst!AT3=1,_vst!$AO$2,IF(_vst!AV3=1,_vst!$AO$4,IF(_vst!AU3=1,_vst!$AO$3,"")))</f>
        <v/>
      </c>
    </row>
    <row r="67" spans="1:42" ht="14.1" customHeight="1" x14ac:dyDescent="0.2">
      <c r="A67" s="125"/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33"/>
      <c r="S67" s="134"/>
      <c r="T67" s="134"/>
      <c r="U67" s="135"/>
      <c r="V67" s="115"/>
      <c r="W67" s="115"/>
      <c r="X67" s="120"/>
      <c r="Y67" s="121"/>
      <c r="Z67" s="122" t="str">
        <f t="shared" si="0"/>
        <v/>
      </c>
      <c r="AA67" s="123"/>
      <c r="AB67" s="123"/>
      <c r="AC67" s="124"/>
      <c r="AD67" s="133"/>
      <c r="AE67" s="134"/>
      <c r="AF67" s="134"/>
      <c r="AG67" s="135"/>
      <c r="AH67" s="133"/>
      <c r="AI67" s="134"/>
      <c r="AJ67" s="134"/>
      <c r="AK67" s="135"/>
      <c r="AL67" s="114" t="str">
        <f t="shared" si="1"/>
        <v/>
      </c>
      <c r="AM67" s="114"/>
      <c r="AN67" s="114"/>
      <c r="AO67" s="114"/>
      <c r="AP67" s="33" t="str">
        <f>IF(_vst!AT4=1,_vst!$AO$2,IF(_vst!AV4=1,_vst!$AO$4,IF(_vst!AU4=1,_vst!$AO$3,"")))</f>
        <v/>
      </c>
    </row>
    <row r="68" spans="1:42" ht="14.1" customHeight="1" x14ac:dyDescent="0.2">
      <c r="A68" s="125"/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33"/>
      <c r="S68" s="134"/>
      <c r="T68" s="134"/>
      <c r="U68" s="135"/>
      <c r="V68" s="115"/>
      <c r="W68" s="115"/>
      <c r="X68" s="120"/>
      <c r="Y68" s="121"/>
      <c r="Z68" s="122" t="str">
        <f t="shared" si="0"/>
        <v/>
      </c>
      <c r="AA68" s="123"/>
      <c r="AB68" s="123"/>
      <c r="AC68" s="124"/>
      <c r="AD68" s="133"/>
      <c r="AE68" s="134"/>
      <c r="AF68" s="134"/>
      <c r="AG68" s="135"/>
      <c r="AH68" s="133"/>
      <c r="AI68" s="134"/>
      <c r="AJ68" s="134"/>
      <c r="AK68" s="135"/>
      <c r="AL68" s="114" t="str">
        <f t="shared" si="1"/>
        <v/>
      </c>
      <c r="AM68" s="114"/>
      <c r="AN68" s="114"/>
      <c r="AO68" s="114"/>
      <c r="AP68" s="33" t="str">
        <f>IF(_vst!AT5=1,_vst!$AO$2,IF(_vst!AV5=1,_vst!$AO$4,IF(_vst!AU5=1,_vst!$AO$3,"")))</f>
        <v/>
      </c>
    </row>
    <row r="69" spans="1:42" ht="14.1" customHeight="1" x14ac:dyDescent="0.2">
      <c r="A69" s="125"/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33"/>
      <c r="S69" s="134"/>
      <c r="T69" s="134"/>
      <c r="U69" s="135"/>
      <c r="V69" s="115"/>
      <c r="W69" s="115"/>
      <c r="X69" s="120"/>
      <c r="Y69" s="121"/>
      <c r="Z69" s="122" t="str">
        <f t="shared" si="0"/>
        <v/>
      </c>
      <c r="AA69" s="123"/>
      <c r="AB69" s="123"/>
      <c r="AC69" s="124"/>
      <c r="AD69" s="133"/>
      <c r="AE69" s="134"/>
      <c r="AF69" s="134"/>
      <c r="AG69" s="135"/>
      <c r="AH69" s="133"/>
      <c r="AI69" s="134"/>
      <c r="AJ69" s="134"/>
      <c r="AK69" s="135"/>
      <c r="AL69" s="114" t="str">
        <f t="shared" si="1"/>
        <v/>
      </c>
      <c r="AM69" s="114"/>
      <c r="AN69" s="114"/>
      <c r="AO69" s="114"/>
      <c r="AP69" s="33" t="str">
        <f>IF(_vst!AT6=1,_vst!$AO$2,IF(_vst!AV6=1,_vst!$AO$4,IF(_vst!AU6=1,_vst!$AO$3,"")))</f>
        <v/>
      </c>
    </row>
    <row r="70" spans="1:42" ht="14.1" customHeight="1" x14ac:dyDescent="0.2">
      <c r="A70" s="125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33"/>
      <c r="S70" s="134"/>
      <c r="T70" s="134"/>
      <c r="U70" s="135"/>
      <c r="V70" s="115"/>
      <c r="W70" s="115"/>
      <c r="X70" s="120"/>
      <c r="Y70" s="121"/>
      <c r="Z70" s="122" t="str">
        <f t="shared" si="0"/>
        <v/>
      </c>
      <c r="AA70" s="123"/>
      <c r="AB70" s="123"/>
      <c r="AC70" s="124"/>
      <c r="AD70" s="133"/>
      <c r="AE70" s="134"/>
      <c r="AF70" s="134"/>
      <c r="AG70" s="135"/>
      <c r="AH70" s="133"/>
      <c r="AI70" s="134"/>
      <c r="AJ70" s="134"/>
      <c r="AK70" s="135"/>
      <c r="AL70" s="114" t="str">
        <f t="shared" si="1"/>
        <v/>
      </c>
      <c r="AM70" s="114"/>
      <c r="AN70" s="114"/>
      <c r="AO70" s="114"/>
      <c r="AP70" s="33" t="str">
        <f>IF(_vst!AT7=1,_vst!$AO$2,IF(_vst!AV7=1,_vst!$AO$4,IF(_vst!AU7=1,_vst!$AO$3,"")))</f>
        <v/>
      </c>
    </row>
    <row r="71" spans="1:42" ht="14.1" customHeight="1" x14ac:dyDescent="0.2">
      <c r="A71" s="125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33"/>
      <c r="S71" s="134"/>
      <c r="T71" s="134"/>
      <c r="U71" s="135"/>
      <c r="V71" s="115"/>
      <c r="W71" s="115"/>
      <c r="X71" s="120"/>
      <c r="Y71" s="121"/>
      <c r="Z71" s="122" t="str">
        <f t="shared" si="0"/>
        <v/>
      </c>
      <c r="AA71" s="123"/>
      <c r="AB71" s="123"/>
      <c r="AC71" s="124"/>
      <c r="AD71" s="133"/>
      <c r="AE71" s="134"/>
      <c r="AF71" s="134"/>
      <c r="AG71" s="135"/>
      <c r="AH71" s="133"/>
      <c r="AI71" s="134"/>
      <c r="AJ71" s="134"/>
      <c r="AK71" s="135"/>
      <c r="AL71" s="114" t="str">
        <f t="shared" si="1"/>
        <v/>
      </c>
      <c r="AM71" s="114"/>
      <c r="AN71" s="114"/>
      <c r="AO71" s="114"/>
      <c r="AP71" s="33" t="str">
        <f>IF(_vst!AT8=1,_vst!$AO$2,IF(_vst!AV8=1,_vst!$AO$4,IF(_vst!AU8=1,_vst!$AO$3,"")))</f>
        <v/>
      </c>
    </row>
    <row r="72" spans="1:42" ht="14.1" customHeight="1" x14ac:dyDescent="0.2">
      <c r="A72" s="125"/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33"/>
      <c r="S72" s="134"/>
      <c r="T72" s="134"/>
      <c r="U72" s="135"/>
      <c r="V72" s="115"/>
      <c r="W72" s="115"/>
      <c r="X72" s="120"/>
      <c r="Y72" s="121"/>
      <c r="Z72" s="122" t="str">
        <f t="shared" si="0"/>
        <v/>
      </c>
      <c r="AA72" s="123"/>
      <c r="AB72" s="123"/>
      <c r="AC72" s="124"/>
      <c r="AD72" s="133"/>
      <c r="AE72" s="134"/>
      <c r="AF72" s="134"/>
      <c r="AG72" s="135"/>
      <c r="AH72" s="133"/>
      <c r="AI72" s="134"/>
      <c r="AJ72" s="134"/>
      <c r="AK72" s="135"/>
      <c r="AL72" s="114" t="str">
        <f t="shared" si="1"/>
        <v/>
      </c>
      <c r="AM72" s="114"/>
      <c r="AN72" s="114"/>
      <c r="AO72" s="114"/>
      <c r="AP72" s="33" t="str">
        <f>IF(_vst!AT9=1,_vst!$AO$2,IF(_vst!AV9=1,_vst!$AO$4,IF(_vst!AU9=1,_vst!$AO$3,"")))</f>
        <v/>
      </c>
    </row>
    <row r="73" spans="1:42" ht="14.1" customHeight="1" x14ac:dyDescent="0.2">
      <c r="A73" s="125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33"/>
      <c r="S73" s="134"/>
      <c r="T73" s="134"/>
      <c r="U73" s="135"/>
      <c r="V73" s="115"/>
      <c r="W73" s="115"/>
      <c r="X73" s="120"/>
      <c r="Y73" s="121"/>
      <c r="Z73" s="122" t="str">
        <f t="shared" si="0"/>
        <v/>
      </c>
      <c r="AA73" s="123"/>
      <c r="AB73" s="123"/>
      <c r="AC73" s="124"/>
      <c r="AD73" s="133"/>
      <c r="AE73" s="134"/>
      <c r="AF73" s="134"/>
      <c r="AG73" s="135"/>
      <c r="AH73" s="133"/>
      <c r="AI73" s="134"/>
      <c r="AJ73" s="134"/>
      <c r="AK73" s="135"/>
      <c r="AL73" s="114" t="str">
        <f t="shared" si="1"/>
        <v/>
      </c>
      <c r="AM73" s="114"/>
      <c r="AN73" s="114"/>
      <c r="AO73" s="114"/>
      <c r="AP73" s="33" t="str">
        <f>IF(_vst!AT10=1,_vst!$AO$2,IF(_vst!AV10=1,_vst!$AO$4,IF(_vst!AU10=1,_vst!$AO$3,"")))</f>
        <v/>
      </c>
    </row>
    <row r="74" spans="1:42" ht="14.1" customHeight="1" x14ac:dyDescent="0.2">
      <c r="A74" s="125"/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33"/>
      <c r="S74" s="134"/>
      <c r="T74" s="134"/>
      <c r="U74" s="135"/>
      <c r="V74" s="115"/>
      <c r="W74" s="115"/>
      <c r="X74" s="120"/>
      <c r="Y74" s="121"/>
      <c r="Z74" s="122" t="str">
        <f t="shared" si="0"/>
        <v/>
      </c>
      <c r="AA74" s="123"/>
      <c r="AB74" s="123"/>
      <c r="AC74" s="124"/>
      <c r="AD74" s="133"/>
      <c r="AE74" s="134"/>
      <c r="AF74" s="134"/>
      <c r="AG74" s="135"/>
      <c r="AH74" s="133"/>
      <c r="AI74" s="134"/>
      <c r="AJ74" s="134"/>
      <c r="AK74" s="135"/>
      <c r="AL74" s="114" t="str">
        <f t="shared" si="1"/>
        <v/>
      </c>
      <c r="AM74" s="114"/>
      <c r="AN74" s="114"/>
      <c r="AO74" s="114"/>
      <c r="AP74" s="33" t="str">
        <f>IF(_vst!AT11=1,_vst!$AO$2,IF(_vst!AV11=1,_vst!$AO$4,IF(_vst!AU11=1,_vst!$AO$3,"")))</f>
        <v/>
      </c>
    </row>
    <row r="75" spans="1:42" ht="14.1" customHeight="1" x14ac:dyDescent="0.2">
      <c r="A75" s="125"/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33"/>
      <c r="S75" s="134"/>
      <c r="T75" s="134"/>
      <c r="U75" s="135"/>
      <c r="V75" s="115"/>
      <c r="W75" s="115"/>
      <c r="X75" s="120"/>
      <c r="Y75" s="121"/>
      <c r="Z75" s="122" t="str">
        <f t="shared" si="0"/>
        <v/>
      </c>
      <c r="AA75" s="123"/>
      <c r="AB75" s="123"/>
      <c r="AC75" s="124"/>
      <c r="AD75" s="133"/>
      <c r="AE75" s="134"/>
      <c r="AF75" s="134"/>
      <c r="AG75" s="135"/>
      <c r="AH75" s="133"/>
      <c r="AI75" s="134"/>
      <c r="AJ75" s="134"/>
      <c r="AK75" s="135"/>
      <c r="AL75" s="114" t="str">
        <f t="shared" si="1"/>
        <v/>
      </c>
      <c r="AM75" s="114"/>
      <c r="AN75" s="114"/>
      <c r="AO75" s="114"/>
      <c r="AP75" s="33" t="str">
        <f>IF(_vst!AT12=1,_vst!$AO$2,IF(_vst!AV12=1,_vst!$AO$4,IF(_vst!AU12=1,_vst!$AO$3,"")))</f>
        <v/>
      </c>
    </row>
    <row r="76" spans="1:42" ht="14.1" customHeight="1" x14ac:dyDescent="0.2">
      <c r="A76" s="125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33"/>
      <c r="S76" s="134"/>
      <c r="T76" s="134"/>
      <c r="U76" s="135"/>
      <c r="V76" s="115"/>
      <c r="W76" s="115"/>
      <c r="X76" s="120"/>
      <c r="Y76" s="121"/>
      <c r="Z76" s="122" t="str">
        <f t="shared" si="0"/>
        <v/>
      </c>
      <c r="AA76" s="123"/>
      <c r="AB76" s="123"/>
      <c r="AC76" s="124"/>
      <c r="AD76" s="133"/>
      <c r="AE76" s="134"/>
      <c r="AF76" s="134"/>
      <c r="AG76" s="135"/>
      <c r="AH76" s="133"/>
      <c r="AI76" s="134"/>
      <c r="AJ76" s="134"/>
      <c r="AK76" s="135"/>
      <c r="AL76" s="114" t="str">
        <f t="shared" si="1"/>
        <v/>
      </c>
      <c r="AM76" s="114"/>
      <c r="AN76" s="114"/>
      <c r="AO76" s="114"/>
      <c r="AP76" s="33" t="str">
        <f>IF(_vst!AT13=1,_vst!$AO$2,IF(_vst!AV13=1,_vst!$AO$4,IF(_vst!AU13=1,_vst!$AO$3,"")))</f>
        <v/>
      </c>
    </row>
    <row r="77" spans="1:42" ht="14.1" customHeight="1" x14ac:dyDescent="0.2">
      <c r="A77" s="117"/>
      <c r="B77" s="118"/>
      <c r="C77" s="118"/>
      <c r="D77" s="118"/>
      <c r="E77" s="118"/>
      <c r="F77" s="118"/>
      <c r="G77" s="118"/>
      <c r="H77" s="118"/>
      <c r="I77" s="118"/>
      <c r="J77" s="119"/>
      <c r="K77" s="125"/>
      <c r="L77" s="125"/>
      <c r="M77" s="125"/>
      <c r="N77" s="125"/>
      <c r="O77" s="125"/>
      <c r="P77" s="125"/>
      <c r="Q77" s="125"/>
      <c r="R77" s="133"/>
      <c r="S77" s="134"/>
      <c r="T77" s="134"/>
      <c r="U77" s="135"/>
      <c r="V77" s="115"/>
      <c r="W77" s="115"/>
      <c r="X77" s="120"/>
      <c r="Y77" s="121"/>
      <c r="Z77" s="122" t="str">
        <f t="shared" si="0"/>
        <v/>
      </c>
      <c r="AA77" s="123"/>
      <c r="AB77" s="123"/>
      <c r="AC77" s="124"/>
      <c r="AD77" s="133"/>
      <c r="AE77" s="134"/>
      <c r="AF77" s="134"/>
      <c r="AG77" s="135"/>
      <c r="AH77" s="133"/>
      <c r="AI77" s="134"/>
      <c r="AJ77" s="134"/>
      <c r="AK77" s="135"/>
      <c r="AL77" s="114" t="str">
        <f t="shared" si="1"/>
        <v/>
      </c>
      <c r="AM77" s="114"/>
      <c r="AN77" s="114"/>
      <c r="AO77" s="114"/>
      <c r="AP77" s="33" t="str">
        <f>IF(_vst!AT14=1,_vst!$AO$2,IF(_vst!AV14=1,_vst!$AO$4,IF(_vst!AU14=1,_vst!$AO$3,"")))</f>
        <v/>
      </c>
    </row>
    <row r="78" spans="1:42" ht="14.1" customHeight="1" x14ac:dyDescent="0.2">
      <c r="A78" s="117"/>
      <c r="B78" s="118"/>
      <c r="C78" s="118"/>
      <c r="D78" s="118"/>
      <c r="E78" s="118"/>
      <c r="F78" s="118"/>
      <c r="G78" s="118"/>
      <c r="H78" s="118"/>
      <c r="I78" s="118"/>
      <c r="J78" s="119"/>
      <c r="K78" s="125"/>
      <c r="L78" s="125"/>
      <c r="M78" s="125"/>
      <c r="N78" s="125"/>
      <c r="O78" s="125"/>
      <c r="P78" s="125"/>
      <c r="Q78" s="125"/>
      <c r="R78" s="133"/>
      <c r="S78" s="134"/>
      <c r="T78" s="134"/>
      <c r="U78" s="135"/>
      <c r="V78" s="115"/>
      <c r="W78" s="115"/>
      <c r="X78" s="120"/>
      <c r="Y78" s="121"/>
      <c r="Z78" s="122" t="str">
        <f t="shared" si="0"/>
        <v/>
      </c>
      <c r="AA78" s="123"/>
      <c r="AB78" s="123"/>
      <c r="AC78" s="124"/>
      <c r="AD78" s="133"/>
      <c r="AE78" s="134"/>
      <c r="AF78" s="134"/>
      <c r="AG78" s="135"/>
      <c r="AH78" s="133"/>
      <c r="AI78" s="134"/>
      <c r="AJ78" s="134"/>
      <c r="AK78" s="135"/>
      <c r="AL78" s="114" t="str">
        <f t="shared" si="1"/>
        <v/>
      </c>
      <c r="AM78" s="114"/>
      <c r="AN78" s="114"/>
      <c r="AO78" s="114"/>
      <c r="AP78" s="33" t="str">
        <f>IF(_vst!AT15=1,_vst!$AO$2,IF(_vst!AV15=1,_vst!$AO$4,IF(_vst!AU15=1,_vst!$AO$3,"")))</f>
        <v/>
      </c>
    </row>
    <row r="79" spans="1:42" ht="14.1" customHeight="1" x14ac:dyDescent="0.2">
      <c r="A79" s="117"/>
      <c r="B79" s="118"/>
      <c r="C79" s="118"/>
      <c r="D79" s="118"/>
      <c r="E79" s="118"/>
      <c r="F79" s="118"/>
      <c r="G79" s="118"/>
      <c r="H79" s="118"/>
      <c r="I79" s="118"/>
      <c r="J79" s="119"/>
      <c r="K79" s="125"/>
      <c r="L79" s="125"/>
      <c r="M79" s="125"/>
      <c r="N79" s="125"/>
      <c r="O79" s="125"/>
      <c r="P79" s="125"/>
      <c r="Q79" s="125"/>
      <c r="R79" s="133"/>
      <c r="S79" s="134"/>
      <c r="T79" s="134"/>
      <c r="U79" s="135"/>
      <c r="V79" s="115"/>
      <c r="W79" s="115"/>
      <c r="X79" s="120"/>
      <c r="Y79" s="121"/>
      <c r="Z79" s="122" t="str">
        <f t="shared" si="0"/>
        <v/>
      </c>
      <c r="AA79" s="123"/>
      <c r="AB79" s="123"/>
      <c r="AC79" s="124"/>
      <c r="AD79" s="133"/>
      <c r="AE79" s="134"/>
      <c r="AF79" s="134"/>
      <c r="AG79" s="135"/>
      <c r="AH79" s="133"/>
      <c r="AI79" s="134"/>
      <c r="AJ79" s="134"/>
      <c r="AK79" s="135"/>
      <c r="AL79" s="114" t="str">
        <f t="shared" si="1"/>
        <v/>
      </c>
      <c r="AM79" s="114"/>
      <c r="AN79" s="114"/>
      <c r="AO79" s="114"/>
      <c r="AP79" s="33" t="str">
        <f>IF(_vst!AT16=1,_vst!$AO$2,IF(_vst!AV16=1,_vst!$AO$4,IF(_vst!AU16=1,_vst!$AO$3,"")))</f>
        <v/>
      </c>
    </row>
    <row r="80" spans="1:42" ht="14.1" customHeight="1" x14ac:dyDescent="0.2">
      <c r="A80" s="117"/>
      <c r="B80" s="118"/>
      <c r="C80" s="118"/>
      <c r="D80" s="118"/>
      <c r="E80" s="118"/>
      <c r="F80" s="118"/>
      <c r="G80" s="118"/>
      <c r="H80" s="118"/>
      <c r="I80" s="118"/>
      <c r="J80" s="119"/>
      <c r="K80" s="125"/>
      <c r="L80" s="125"/>
      <c r="M80" s="125"/>
      <c r="N80" s="125"/>
      <c r="O80" s="125"/>
      <c r="P80" s="125"/>
      <c r="Q80" s="125"/>
      <c r="R80" s="133"/>
      <c r="S80" s="134"/>
      <c r="T80" s="134"/>
      <c r="U80" s="135"/>
      <c r="V80" s="115"/>
      <c r="W80" s="115"/>
      <c r="X80" s="120"/>
      <c r="Y80" s="121"/>
      <c r="Z80" s="122" t="str">
        <f t="shared" si="0"/>
        <v/>
      </c>
      <c r="AA80" s="123"/>
      <c r="AB80" s="123"/>
      <c r="AC80" s="124"/>
      <c r="AD80" s="133"/>
      <c r="AE80" s="134"/>
      <c r="AF80" s="134"/>
      <c r="AG80" s="135"/>
      <c r="AH80" s="133"/>
      <c r="AI80" s="134"/>
      <c r="AJ80" s="134"/>
      <c r="AK80" s="135"/>
      <c r="AL80" s="114" t="str">
        <f t="shared" si="1"/>
        <v/>
      </c>
      <c r="AM80" s="114"/>
      <c r="AN80" s="114"/>
      <c r="AO80" s="114"/>
      <c r="AP80" s="33" t="str">
        <f>IF(_vst!AT17=1,_vst!$AO$2,IF(_vst!AV17=1,_vst!$AO$4,IF(_vst!AU17=1,_vst!$AO$3,"")))</f>
        <v/>
      </c>
    </row>
    <row r="81" spans="1:44" ht="14.1" customHeight="1" x14ac:dyDescent="0.2">
      <c r="A81" s="117"/>
      <c r="B81" s="118"/>
      <c r="C81" s="118"/>
      <c r="D81" s="118"/>
      <c r="E81" s="118"/>
      <c r="F81" s="118"/>
      <c r="G81" s="118"/>
      <c r="H81" s="118"/>
      <c r="I81" s="118"/>
      <c r="J81" s="119"/>
      <c r="K81" s="125"/>
      <c r="L81" s="125"/>
      <c r="M81" s="125"/>
      <c r="N81" s="125"/>
      <c r="O81" s="125"/>
      <c r="P81" s="125"/>
      <c r="Q81" s="125"/>
      <c r="R81" s="133"/>
      <c r="S81" s="134"/>
      <c r="T81" s="134"/>
      <c r="U81" s="135"/>
      <c r="V81" s="115"/>
      <c r="W81" s="115"/>
      <c r="X81" s="120"/>
      <c r="Y81" s="121"/>
      <c r="Z81" s="122" t="str">
        <f t="shared" si="0"/>
        <v/>
      </c>
      <c r="AA81" s="123"/>
      <c r="AB81" s="123"/>
      <c r="AC81" s="124"/>
      <c r="AD81" s="133"/>
      <c r="AE81" s="134"/>
      <c r="AF81" s="134"/>
      <c r="AG81" s="135"/>
      <c r="AH81" s="133"/>
      <c r="AI81" s="134"/>
      <c r="AJ81" s="134"/>
      <c r="AK81" s="135"/>
      <c r="AL81" s="114" t="str">
        <f t="shared" si="1"/>
        <v/>
      </c>
      <c r="AM81" s="114"/>
      <c r="AN81" s="114"/>
      <c r="AO81" s="114"/>
      <c r="AP81" s="33" t="str">
        <f>IF(_vst!AT18=1,_vst!$AO$2,IF(_vst!AV18=1,_vst!$AO$4,IF(_vst!AU18=1,_vst!$AO$3,"")))</f>
        <v/>
      </c>
    </row>
    <row r="82" spans="1:44" ht="14.1" customHeight="1" x14ac:dyDescent="0.2">
      <c r="A82" s="117"/>
      <c r="B82" s="118"/>
      <c r="C82" s="118"/>
      <c r="D82" s="118"/>
      <c r="E82" s="118"/>
      <c r="F82" s="118"/>
      <c r="G82" s="118"/>
      <c r="H82" s="118"/>
      <c r="I82" s="118"/>
      <c r="J82" s="119"/>
      <c r="K82" s="125"/>
      <c r="L82" s="125"/>
      <c r="M82" s="125"/>
      <c r="N82" s="125"/>
      <c r="O82" s="125"/>
      <c r="P82" s="125"/>
      <c r="Q82" s="125"/>
      <c r="R82" s="133"/>
      <c r="S82" s="134"/>
      <c r="T82" s="134"/>
      <c r="U82" s="135"/>
      <c r="V82" s="115"/>
      <c r="W82" s="115"/>
      <c r="X82" s="120"/>
      <c r="Y82" s="121"/>
      <c r="Z82" s="122" t="str">
        <f t="shared" si="0"/>
        <v/>
      </c>
      <c r="AA82" s="123"/>
      <c r="AB82" s="123"/>
      <c r="AC82" s="124"/>
      <c r="AD82" s="133"/>
      <c r="AE82" s="134"/>
      <c r="AF82" s="134"/>
      <c r="AG82" s="135"/>
      <c r="AH82" s="133"/>
      <c r="AI82" s="134"/>
      <c r="AJ82" s="134"/>
      <c r="AK82" s="135"/>
      <c r="AL82" s="114" t="str">
        <f t="shared" si="1"/>
        <v/>
      </c>
      <c r="AM82" s="114"/>
      <c r="AN82" s="114"/>
      <c r="AO82" s="114"/>
      <c r="AP82" s="33" t="str">
        <f>IF(_vst!AT19=1,_vst!$AO$2,IF(_vst!AV19=1,_vst!$AO$4,IF(_vst!AU19=1,_vst!$AO$3,"")))</f>
        <v/>
      </c>
    </row>
    <row r="83" spans="1:44" ht="14.1" customHeight="1" x14ac:dyDescent="0.2">
      <c r="A83" s="117"/>
      <c r="B83" s="118"/>
      <c r="C83" s="118"/>
      <c r="D83" s="118"/>
      <c r="E83" s="118"/>
      <c r="F83" s="118"/>
      <c r="G83" s="118"/>
      <c r="H83" s="118"/>
      <c r="I83" s="118"/>
      <c r="J83" s="119"/>
      <c r="K83" s="117"/>
      <c r="L83" s="118"/>
      <c r="M83" s="118"/>
      <c r="N83" s="118"/>
      <c r="O83" s="118"/>
      <c r="P83" s="118"/>
      <c r="Q83" s="119"/>
      <c r="R83" s="133"/>
      <c r="S83" s="134"/>
      <c r="T83" s="134"/>
      <c r="U83" s="135"/>
      <c r="V83" s="115"/>
      <c r="W83" s="115"/>
      <c r="X83" s="120"/>
      <c r="Y83" s="121"/>
      <c r="Z83" s="122" t="str">
        <f t="shared" si="0"/>
        <v/>
      </c>
      <c r="AA83" s="123"/>
      <c r="AB83" s="123"/>
      <c r="AC83" s="124"/>
      <c r="AD83" s="133"/>
      <c r="AE83" s="134"/>
      <c r="AF83" s="134"/>
      <c r="AG83" s="135"/>
      <c r="AH83" s="133"/>
      <c r="AI83" s="134"/>
      <c r="AJ83" s="134"/>
      <c r="AK83" s="135"/>
      <c r="AL83" s="114" t="str">
        <f t="shared" si="1"/>
        <v/>
      </c>
      <c r="AM83" s="114"/>
      <c r="AN83" s="114"/>
      <c r="AO83" s="114"/>
      <c r="AP83" s="33" t="str">
        <f>IF(_vst!AT20=1,_vst!$AO$2,IF(_vst!AV20=1,_vst!$AO$4,IF(_vst!AU20=1,_vst!$AO$3,"")))</f>
        <v/>
      </c>
    </row>
    <row r="84" spans="1:44" ht="14.1" customHeight="1" x14ac:dyDescent="0.2">
      <c r="A84" s="117"/>
      <c r="B84" s="118"/>
      <c r="C84" s="118"/>
      <c r="D84" s="118"/>
      <c r="E84" s="118"/>
      <c r="F84" s="118"/>
      <c r="G84" s="118"/>
      <c r="H84" s="118"/>
      <c r="I84" s="118"/>
      <c r="J84" s="119"/>
      <c r="K84" s="117"/>
      <c r="L84" s="118"/>
      <c r="M84" s="118"/>
      <c r="N84" s="118"/>
      <c r="O84" s="118"/>
      <c r="P84" s="118"/>
      <c r="Q84" s="119"/>
      <c r="R84" s="133"/>
      <c r="S84" s="134"/>
      <c r="T84" s="134"/>
      <c r="U84" s="135"/>
      <c r="V84" s="115"/>
      <c r="W84" s="115"/>
      <c r="X84" s="120"/>
      <c r="Y84" s="121"/>
      <c r="Z84" s="122" t="str">
        <f t="shared" si="0"/>
        <v/>
      </c>
      <c r="AA84" s="123"/>
      <c r="AB84" s="123"/>
      <c r="AC84" s="124"/>
      <c r="AD84" s="133"/>
      <c r="AE84" s="134"/>
      <c r="AF84" s="134"/>
      <c r="AG84" s="135"/>
      <c r="AH84" s="133"/>
      <c r="AI84" s="134"/>
      <c r="AJ84" s="134"/>
      <c r="AK84" s="135"/>
      <c r="AL84" s="114" t="str">
        <f t="shared" si="1"/>
        <v/>
      </c>
      <c r="AM84" s="114"/>
      <c r="AN84" s="114"/>
      <c r="AO84" s="114"/>
      <c r="AP84" s="33" t="str">
        <f>IF(_vst!AT21=1,_vst!$AO$2,IF(_vst!AV21=1,_vst!$AO$4,IF(_vst!AU21=1,_vst!$AO$3,"")))</f>
        <v/>
      </c>
    </row>
    <row r="85" spans="1:44" ht="14.1" customHeight="1" x14ac:dyDescent="0.2">
      <c r="A85" s="117"/>
      <c r="B85" s="118"/>
      <c r="C85" s="118"/>
      <c r="D85" s="118"/>
      <c r="E85" s="118"/>
      <c r="F85" s="118"/>
      <c r="G85" s="118"/>
      <c r="H85" s="118"/>
      <c r="I85" s="118"/>
      <c r="J85" s="119"/>
      <c r="K85" s="117"/>
      <c r="L85" s="118"/>
      <c r="M85" s="118"/>
      <c r="N85" s="118"/>
      <c r="O85" s="118"/>
      <c r="P85" s="118"/>
      <c r="Q85" s="119"/>
      <c r="R85" s="133"/>
      <c r="S85" s="134"/>
      <c r="T85" s="134"/>
      <c r="U85" s="135"/>
      <c r="V85" s="115"/>
      <c r="W85" s="115"/>
      <c r="X85" s="120"/>
      <c r="Y85" s="121"/>
      <c r="Z85" s="122" t="str">
        <f t="shared" si="0"/>
        <v/>
      </c>
      <c r="AA85" s="123"/>
      <c r="AB85" s="123"/>
      <c r="AC85" s="124"/>
      <c r="AD85" s="133"/>
      <c r="AE85" s="134"/>
      <c r="AF85" s="134"/>
      <c r="AG85" s="135"/>
      <c r="AH85" s="133"/>
      <c r="AI85" s="134"/>
      <c r="AJ85" s="134"/>
      <c r="AK85" s="135"/>
      <c r="AL85" s="114" t="str">
        <f t="shared" si="1"/>
        <v/>
      </c>
      <c r="AM85" s="114"/>
      <c r="AN85" s="114"/>
      <c r="AO85" s="114"/>
      <c r="AP85" s="33" t="str">
        <f>IF(_vst!AT22=1,_vst!$AO$2,IF(_vst!AV22=1,_vst!$AO$4,IF(_vst!AU22=1,_vst!$AO$3,"")))</f>
        <v/>
      </c>
    </row>
    <row r="86" spans="1:44" ht="14.1" customHeight="1" x14ac:dyDescent="0.2">
      <c r="A86" s="117"/>
      <c r="B86" s="118"/>
      <c r="C86" s="118"/>
      <c r="D86" s="118"/>
      <c r="E86" s="118"/>
      <c r="F86" s="118"/>
      <c r="G86" s="118"/>
      <c r="H86" s="118"/>
      <c r="I86" s="118"/>
      <c r="J86" s="119"/>
      <c r="K86" s="117"/>
      <c r="L86" s="118"/>
      <c r="M86" s="118"/>
      <c r="N86" s="118"/>
      <c r="O86" s="118"/>
      <c r="P86" s="118"/>
      <c r="Q86" s="119"/>
      <c r="R86" s="133"/>
      <c r="S86" s="134"/>
      <c r="T86" s="134"/>
      <c r="U86" s="135"/>
      <c r="V86" s="115"/>
      <c r="W86" s="115"/>
      <c r="X86" s="120"/>
      <c r="Y86" s="121"/>
      <c r="Z86" s="122" t="str">
        <f t="shared" si="0"/>
        <v/>
      </c>
      <c r="AA86" s="123"/>
      <c r="AB86" s="123"/>
      <c r="AC86" s="124"/>
      <c r="AD86" s="133"/>
      <c r="AE86" s="134"/>
      <c r="AF86" s="134"/>
      <c r="AG86" s="135"/>
      <c r="AH86" s="133"/>
      <c r="AI86" s="134"/>
      <c r="AJ86" s="134"/>
      <c r="AK86" s="135"/>
      <c r="AL86" s="114" t="str">
        <f t="shared" si="1"/>
        <v/>
      </c>
      <c r="AM86" s="114"/>
      <c r="AN86" s="114"/>
      <c r="AO86" s="114"/>
      <c r="AP86" s="33" t="str">
        <f>IF(_vst!AT23=1,_vst!$AO$2,IF(_vst!AV23=1,_vst!$AO$4,IF(_vst!AU23=1,_vst!$AO$3,"")))</f>
        <v/>
      </c>
    </row>
    <row r="87" spans="1:44" ht="14.1" customHeight="1" x14ac:dyDescent="0.2">
      <c r="A87" s="117"/>
      <c r="B87" s="118"/>
      <c r="C87" s="118"/>
      <c r="D87" s="118"/>
      <c r="E87" s="118"/>
      <c r="F87" s="118"/>
      <c r="G87" s="118"/>
      <c r="H87" s="118"/>
      <c r="I87" s="118"/>
      <c r="J87" s="119"/>
      <c r="K87" s="125"/>
      <c r="L87" s="125"/>
      <c r="M87" s="125"/>
      <c r="N87" s="125"/>
      <c r="O87" s="125"/>
      <c r="P87" s="125"/>
      <c r="Q87" s="125"/>
      <c r="R87" s="133"/>
      <c r="S87" s="134"/>
      <c r="T87" s="134"/>
      <c r="U87" s="135"/>
      <c r="V87" s="115"/>
      <c r="W87" s="115"/>
      <c r="X87" s="120"/>
      <c r="Y87" s="121"/>
      <c r="Z87" s="122" t="str">
        <f t="shared" si="0"/>
        <v/>
      </c>
      <c r="AA87" s="123"/>
      <c r="AB87" s="123"/>
      <c r="AC87" s="124"/>
      <c r="AD87" s="133"/>
      <c r="AE87" s="134"/>
      <c r="AF87" s="134"/>
      <c r="AG87" s="135"/>
      <c r="AH87" s="133"/>
      <c r="AI87" s="134"/>
      <c r="AJ87" s="134"/>
      <c r="AK87" s="135"/>
      <c r="AL87" s="114" t="str">
        <f t="shared" si="1"/>
        <v/>
      </c>
      <c r="AM87" s="114"/>
      <c r="AN87" s="114"/>
      <c r="AO87" s="114"/>
      <c r="AP87" s="33" t="str">
        <f>IF(_vst!AT24=1,_vst!$AO$2,IF(_vst!AV24=1,_vst!$AO$4,IF(_vst!AU24=1,_vst!$AO$3,"")))</f>
        <v/>
      </c>
    </row>
    <row r="88" spans="1:44" ht="14.1" customHeight="1" x14ac:dyDescent="0.2">
      <c r="A88" s="117"/>
      <c r="B88" s="118"/>
      <c r="C88" s="118"/>
      <c r="D88" s="118"/>
      <c r="E88" s="118"/>
      <c r="F88" s="118"/>
      <c r="G88" s="118"/>
      <c r="H88" s="118"/>
      <c r="I88" s="118"/>
      <c r="J88" s="119"/>
      <c r="K88" s="125"/>
      <c r="L88" s="125"/>
      <c r="M88" s="125"/>
      <c r="N88" s="125"/>
      <c r="O88" s="125"/>
      <c r="P88" s="125"/>
      <c r="Q88" s="125"/>
      <c r="R88" s="133"/>
      <c r="S88" s="134"/>
      <c r="T88" s="134"/>
      <c r="U88" s="135"/>
      <c r="V88" s="115"/>
      <c r="W88" s="115"/>
      <c r="X88" s="120"/>
      <c r="Y88" s="121"/>
      <c r="Z88" s="122" t="str">
        <f t="shared" si="0"/>
        <v/>
      </c>
      <c r="AA88" s="123"/>
      <c r="AB88" s="123"/>
      <c r="AC88" s="124"/>
      <c r="AD88" s="133"/>
      <c r="AE88" s="134"/>
      <c r="AF88" s="134"/>
      <c r="AG88" s="135"/>
      <c r="AH88" s="133"/>
      <c r="AI88" s="134"/>
      <c r="AJ88" s="134"/>
      <c r="AK88" s="135"/>
      <c r="AL88" s="114" t="str">
        <f t="shared" si="1"/>
        <v/>
      </c>
      <c r="AM88" s="114"/>
      <c r="AN88" s="114"/>
      <c r="AO88" s="114"/>
      <c r="AP88" s="33" t="str">
        <f>IF(_vst!AT25=1,_vst!$AO$2,IF(_vst!AV25=1,_vst!$AO$4,IF(_vst!AU25=1,_vst!$AO$3,"")))</f>
        <v/>
      </c>
    </row>
    <row r="89" spans="1:44" ht="14.1" customHeight="1" x14ac:dyDescent="0.2">
      <c r="A89" s="117"/>
      <c r="B89" s="118"/>
      <c r="C89" s="118"/>
      <c r="D89" s="118"/>
      <c r="E89" s="118"/>
      <c r="F89" s="118"/>
      <c r="G89" s="118"/>
      <c r="H89" s="118"/>
      <c r="I89" s="118"/>
      <c r="J89" s="119"/>
      <c r="K89" s="125"/>
      <c r="L89" s="125"/>
      <c r="M89" s="125"/>
      <c r="N89" s="125"/>
      <c r="O89" s="125"/>
      <c r="P89" s="125"/>
      <c r="Q89" s="125"/>
      <c r="R89" s="133"/>
      <c r="S89" s="134"/>
      <c r="T89" s="134"/>
      <c r="U89" s="135"/>
      <c r="V89" s="115"/>
      <c r="W89" s="115"/>
      <c r="X89" s="120"/>
      <c r="Y89" s="121"/>
      <c r="Z89" s="122" t="str">
        <f t="shared" si="0"/>
        <v/>
      </c>
      <c r="AA89" s="123"/>
      <c r="AB89" s="123"/>
      <c r="AC89" s="124"/>
      <c r="AD89" s="133"/>
      <c r="AE89" s="134"/>
      <c r="AF89" s="134"/>
      <c r="AG89" s="135"/>
      <c r="AH89" s="133"/>
      <c r="AI89" s="134"/>
      <c r="AJ89" s="134"/>
      <c r="AK89" s="135"/>
      <c r="AL89" s="114" t="str">
        <f t="shared" si="1"/>
        <v/>
      </c>
      <c r="AM89" s="114"/>
      <c r="AN89" s="114"/>
      <c r="AO89" s="114"/>
      <c r="AP89" s="33" t="str">
        <f>IF(_vst!AT26=1,_vst!$AO$2,IF(_vst!AV26=1,_vst!$AO$4,IF(_vst!AU26=1,_vst!$AO$3,"")))</f>
        <v/>
      </c>
    </row>
    <row r="90" spans="1:44" ht="14.1" customHeight="1" x14ac:dyDescent="0.2">
      <c r="A90" s="117"/>
      <c r="B90" s="118"/>
      <c r="C90" s="118"/>
      <c r="D90" s="118"/>
      <c r="E90" s="118"/>
      <c r="F90" s="118"/>
      <c r="G90" s="118"/>
      <c r="H90" s="118"/>
      <c r="I90" s="118"/>
      <c r="J90" s="119"/>
      <c r="K90" s="125"/>
      <c r="L90" s="125"/>
      <c r="M90" s="125"/>
      <c r="N90" s="125"/>
      <c r="O90" s="125"/>
      <c r="P90" s="125"/>
      <c r="Q90" s="125"/>
      <c r="R90" s="133"/>
      <c r="S90" s="134"/>
      <c r="T90" s="134"/>
      <c r="U90" s="135"/>
      <c r="V90" s="115"/>
      <c r="W90" s="115"/>
      <c r="X90" s="120"/>
      <c r="Y90" s="121"/>
      <c r="Z90" s="122" t="str">
        <f t="shared" si="0"/>
        <v/>
      </c>
      <c r="AA90" s="123"/>
      <c r="AB90" s="123"/>
      <c r="AC90" s="124"/>
      <c r="AD90" s="133"/>
      <c r="AE90" s="134"/>
      <c r="AF90" s="134"/>
      <c r="AG90" s="135"/>
      <c r="AH90" s="133"/>
      <c r="AI90" s="134"/>
      <c r="AJ90" s="134"/>
      <c r="AK90" s="135"/>
      <c r="AL90" s="114" t="str">
        <f t="shared" si="1"/>
        <v/>
      </c>
      <c r="AM90" s="114"/>
      <c r="AN90" s="114"/>
      <c r="AO90" s="114"/>
      <c r="AP90" s="33" t="str">
        <f>IF(_vst!AT27=1,_vst!$AO$2,IF(_vst!AV27=1,_vst!$AO$4,IF(_vst!AU27=1,_vst!$AO$3,"")))</f>
        <v/>
      </c>
    </row>
    <row r="91" spans="1:44" ht="14.1" customHeight="1" x14ac:dyDescent="0.2">
      <c r="A91" s="117"/>
      <c r="B91" s="118"/>
      <c r="C91" s="118"/>
      <c r="D91" s="118"/>
      <c r="E91" s="118"/>
      <c r="F91" s="118"/>
      <c r="G91" s="118"/>
      <c r="H91" s="118"/>
      <c r="I91" s="118"/>
      <c r="J91" s="119"/>
      <c r="K91" s="125"/>
      <c r="L91" s="125"/>
      <c r="M91" s="125"/>
      <c r="N91" s="125"/>
      <c r="O91" s="125"/>
      <c r="P91" s="125"/>
      <c r="Q91" s="125"/>
      <c r="R91" s="133"/>
      <c r="S91" s="134"/>
      <c r="T91" s="134"/>
      <c r="U91" s="135"/>
      <c r="V91" s="115"/>
      <c r="W91" s="115"/>
      <c r="X91" s="120"/>
      <c r="Y91" s="121"/>
      <c r="Z91" s="122" t="str">
        <f t="shared" si="0"/>
        <v/>
      </c>
      <c r="AA91" s="123"/>
      <c r="AB91" s="123"/>
      <c r="AC91" s="124"/>
      <c r="AD91" s="133"/>
      <c r="AE91" s="134"/>
      <c r="AF91" s="134"/>
      <c r="AG91" s="135"/>
      <c r="AH91" s="133"/>
      <c r="AI91" s="134"/>
      <c r="AJ91" s="134"/>
      <c r="AK91" s="135"/>
      <c r="AL91" s="114" t="str">
        <f t="shared" si="1"/>
        <v/>
      </c>
      <c r="AM91" s="114"/>
      <c r="AN91" s="114"/>
      <c r="AO91" s="114"/>
      <c r="AP91" s="33" t="str">
        <f>IF(_vst!AT28=1,_vst!$AO$2,IF(_vst!AV28=1,_vst!$AO$4,IF(_vst!AU28=1,_vst!$AO$3,"")))</f>
        <v/>
      </c>
    </row>
    <row r="92" spans="1:44" ht="14.1" customHeight="1" x14ac:dyDescent="0.2">
      <c r="A92" s="125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33"/>
      <c r="S92" s="134"/>
      <c r="T92" s="134"/>
      <c r="U92" s="135"/>
      <c r="V92" s="115"/>
      <c r="W92" s="115"/>
      <c r="X92" s="120"/>
      <c r="Y92" s="121"/>
      <c r="Z92" s="122" t="str">
        <f t="shared" si="0"/>
        <v/>
      </c>
      <c r="AA92" s="123"/>
      <c r="AB92" s="123"/>
      <c r="AC92" s="124"/>
      <c r="AD92" s="133"/>
      <c r="AE92" s="134"/>
      <c r="AF92" s="134"/>
      <c r="AG92" s="135"/>
      <c r="AH92" s="133"/>
      <c r="AI92" s="134"/>
      <c r="AJ92" s="134"/>
      <c r="AK92" s="135"/>
      <c r="AL92" s="114" t="str">
        <f t="shared" si="1"/>
        <v/>
      </c>
      <c r="AM92" s="114"/>
      <c r="AN92" s="114"/>
      <c r="AO92" s="114"/>
      <c r="AP92" s="33" t="str">
        <f>IF(_vst!AT29=1,_vst!$AO$2,IF(_vst!AV29=1,_vst!$AO$4,IF(_vst!AU29=1,_vst!$AO$3,"")))</f>
        <v/>
      </c>
    </row>
    <row r="93" spans="1:44" ht="14.1" customHeight="1" x14ac:dyDescent="0.2">
      <c r="A93" s="117"/>
      <c r="B93" s="118"/>
      <c r="C93" s="118"/>
      <c r="D93" s="118"/>
      <c r="E93" s="118"/>
      <c r="F93" s="118"/>
      <c r="G93" s="118"/>
      <c r="H93" s="118"/>
      <c r="I93" s="118"/>
      <c r="J93" s="119"/>
      <c r="K93" s="125"/>
      <c r="L93" s="125"/>
      <c r="M93" s="125"/>
      <c r="N93" s="125"/>
      <c r="O93" s="125"/>
      <c r="P93" s="125"/>
      <c r="Q93" s="125"/>
      <c r="R93" s="133"/>
      <c r="S93" s="134"/>
      <c r="T93" s="134"/>
      <c r="U93" s="135"/>
      <c r="V93" s="115"/>
      <c r="W93" s="115"/>
      <c r="X93" s="120"/>
      <c r="Y93" s="121"/>
      <c r="Z93" s="122" t="str">
        <f t="shared" si="0"/>
        <v/>
      </c>
      <c r="AA93" s="123"/>
      <c r="AB93" s="123"/>
      <c r="AC93" s="124"/>
      <c r="AD93" s="133"/>
      <c r="AE93" s="134"/>
      <c r="AF93" s="134"/>
      <c r="AG93" s="135"/>
      <c r="AH93" s="133"/>
      <c r="AI93" s="134"/>
      <c r="AJ93" s="134"/>
      <c r="AK93" s="135"/>
      <c r="AL93" s="114" t="str">
        <f t="shared" si="1"/>
        <v/>
      </c>
      <c r="AM93" s="114"/>
      <c r="AN93" s="114"/>
      <c r="AO93" s="114"/>
      <c r="AP93" s="33" t="str">
        <f>IF(_vst!AT30=1,_vst!$AO$2,IF(_vst!AV30=1,_vst!$AO$4,IF(_vst!AU30=1,_vst!$AO$3,"")))</f>
        <v/>
      </c>
    </row>
    <row r="94" spans="1:44" ht="14.1" customHeight="1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AD94" s="156">
        <f>SUM(AD65:AG93)</f>
        <v>0</v>
      </c>
      <c r="AE94" s="157"/>
      <c r="AF94" s="157"/>
      <c r="AG94" s="158"/>
      <c r="AH94" s="156">
        <f>SUM(AH65:AK93)</f>
        <v>0</v>
      </c>
      <c r="AI94" s="157"/>
      <c r="AJ94" s="157"/>
      <c r="AK94" s="158"/>
      <c r="AL94" s="136">
        <f t="shared" ref="AL94" si="2">SUM(AL65:AO93)</f>
        <v>0</v>
      </c>
      <c r="AM94" s="136"/>
      <c r="AN94" s="136"/>
      <c r="AO94" s="136"/>
      <c r="AP94" s="33" t="str">
        <f>IF(_vst!AR31=1,_vst!$AO$7,"")</f>
        <v/>
      </c>
      <c r="AR94" s="28"/>
    </row>
    <row r="95" spans="1:44" ht="14.1" customHeight="1" x14ac:dyDescent="0.2">
      <c r="A95" s="22"/>
      <c r="B95" s="22"/>
      <c r="C95" s="22"/>
      <c r="D95" s="22"/>
      <c r="E95" s="22"/>
      <c r="F95" s="22"/>
      <c r="G95" s="22"/>
      <c r="H95" s="34" t="s">
        <v>201</v>
      </c>
      <c r="I95" s="127"/>
      <c r="J95" s="128"/>
      <c r="K95" s="129"/>
      <c r="L95" s="35" t="str">
        <f ca="1">IF(_vst!AR33&gt;0,_vst!AO20,IF(I95=_vst!AQ15,_vst!AO15,""))</f>
        <v/>
      </c>
      <c r="M95" s="22"/>
      <c r="N95" s="22"/>
      <c r="O95" s="22"/>
      <c r="P95" s="22"/>
      <c r="Q95" s="22"/>
      <c r="R95" s="22"/>
      <c r="S95" s="22"/>
      <c r="T95" s="22"/>
      <c r="U95" s="22"/>
      <c r="AH95" s="22"/>
      <c r="AI95" s="22"/>
      <c r="AJ95" s="22"/>
      <c r="AK95" s="34" t="s">
        <v>6</v>
      </c>
      <c r="AL95" s="136">
        <f>SUM(projekt!AD94:AO94)</f>
        <v>0</v>
      </c>
      <c r="AM95" s="136"/>
      <c r="AN95" s="136"/>
      <c r="AO95" s="136"/>
      <c r="AR95" s="22"/>
    </row>
    <row r="96" spans="1:44" ht="5.0999999999999996" customHeight="1" x14ac:dyDescent="0.2">
      <c r="A96" s="27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</row>
    <row r="97" spans="1:65" ht="13.5" customHeight="1" x14ac:dyDescent="0.2">
      <c r="A97" s="36"/>
      <c r="H97" s="37" t="s">
        <v>183</v>
      </c>
      <c r="I97" s="126" t="str">
        <f>IF(projekt!I95="",_vst!AO16,HYPERLINK(_vst!AQ11,_vst!$AO$19))</f>
        <v>odkaz se vytvoří po vyplnění data</v>
      </c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K97" s="38"/>
      <c r="AM97" s="38"/>
      <c r="AN97" s="38"/>
    </row>
    <row r="98" spans="1:65" ht="14.25" customHeight="1" x14ac:dyDescent="0.2"/>
    <row r="99" spans="1:65" s="31" customFormat="1" ht="15" customHeight="1" x14ac:dyDescent="0.25">
      <c r="A99" s="31" t="s">
        <v>163</v>
      </c>
      <c r="AI99" s="39" t="str">
        <f ca="1">IF(_vst!$AW$2=0,"",_vst!$AO$5)</f>
        <v/>
      </c>
    </row>
    <row r="100" spans="1:65" ht="9.75" customHeight="1" x14ac:dyDescent="0.2"/>
    <row r="101" spans="1:65" ht="20.100000000000001" customHeight="1" x14ac:dyDescent="0.2">
      <c r="A101" s="40"/>
      <c r="B101" s="193" t="s">
        <v>53</v>
      </c>
      <c r="C101" s="193"/>
      <c r="D101" s="193"/>
      <c r="E101" s="193"/>
      <c r="F101" s="193"/>
      <c r="G101" s="193"/>
      <c r="H101" s="193"/>
      <c r="I101" s="193"/>
      <c r="J101" s="193"/>
      <c r="K101" s="199"/>
      <c r="L101" s="199"/>
      <c r="M101" s="199"/>
      <c r="N101" s="199"/>
      <c r="O101" s="199"/>
      <c r="P101" s="159" t="s">
        <v>193</v>
      </c>
      <c r="Q101" s="159"/>
      <c r="R101" s="159"/>
      <c r="S101" s="159"/>
      <c r="T101" s="159" t="s">
        <v>199</v>
      </c>
      <c r="U101" s="159"/>
      <c r="V101" s="159"/>
      <c r="W101" s="159"/>
      <c r="X101" s="159" t="s">
        <v>198</v>
      </c>
      <c r="Y101" s="159"/>
      <c r="Z101" s="159"/>
      <c r="AA101" s="159"/>
      <c r="AB101" s="159" t="s">
        <v>152</v>
      </c>
      <c r="AC101" s="159"/>
      <c r="AD101" s="159"/>
      <c r="AE101" s="159"/>
      <c r="AF101" s="159" t="s">
        <v>51</v>
      </c>
      <c r="AG101" s="159"/>
      <c r="AH101" s="159"/>
      <c r="AI101" s="159"/>
      <c r="AW101" s="41">
        <f ca="1">AD94-X119</f>
        <v>0</v>
      </c>
    </row>
    <row r="102" spans="1:65" ht="17.100000000000001" customHeight="1" x14ac:dyDescent="0.2">
      <c r="A102" s="42">
        <v>1</v>
      </c>
      <c r="B102" s="185" t="s">
        <v>192</v>
      </c>
      <c r="C102" s="185"/>
      <c r="D102" s="185"/>
      <c r="E102" s="185"/>
      <c r="F102" s="185"/>
      <c r="G102" s="185"/>
      <c r="H102" s="185"/>
      <c r="I102" s="185"/>
      <c r="J102" s="185"/>
      <c r="K102" s="192"/>
      <c r="L102" s="192"/>
      <c r="M102" s="192"/>
      <c r="N102" s="192"/>
      <c r="O102" s="192"/>
      <c r="P102" s="97">
        <f ca="1">P103+P110</f>
        <v>0</v>
      </c>
      <c r="Q102" s="97"/>
      <c r="R102" s="97"/>
      <c r="S102" s="97"/>
      <c r="T102" s="97">
        <f ca="1">T103+T110</f>
        <v>0</v>
      </c>
      <c r="U102" s="97"/>
      <c r="V102" s="97"/>
      <c r="W102" s="97"/>
      <c r="X102" s="97">
        <f ca="1">X103+X110</f>
        <v>0</v>
      </c>
      <c r="Y102" s="97"/>
      <c r="Z102" s="97"/>
      <c r="AA102" s="97"/>
      <c r="AB102" s="97">
        <f ca="1">AB103+AB110</f>
        <v>0</v>
      </c>
      <c r="AC102" s="97"/>
      <c r="AD102" s="97"/>
      <c r="AE102" s="97"/>
      <c r="AF102" s="97">
        <f ca="1">AF103+AF110</f>
        <v>0</v>
      </c>
      <c r="AG102" s="97"/>
      <c r="AH102" s="97"/>
      <c r="AI102" s="97"/>
      <c r="BM102" s="43"/>
    </row>
    <row r="103" spans="1:65" ht="17.100000000000001" customHeight="1" x14ac:dyDescent="0.2">
      <c r="A103" s="42">
        <v>2</v>
      </c>
      <c r="B103" s="105" t="s">
        <v>52</v>
      </c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7"/>
      <c r="P103" s="98">
        <f ca="1">SUM(P104:S109)</f>
        <v>0</v>
      </c>
      <c r="Q103" s="98"/>
      <c r="R103" s="98"/>
      <c r="S103" s="98"/>
      <c r="T103" s="98">
        <f ca="1">SUM(T104:W109)</f>
        <v>0</v>
      </c>
      <c r="U103" s="98"/>
      <c r="V103" s="98"/>
      <c r="W103" s="98"/>
      <c r="X103" s="98">
        <f ca="1">SUM(X104:AA109)</f>
        <v>0</v>
      </c>
      <c r="Y103" s="98"/>
      <c r="Z103" s="98"/>
      <c r="AA103" s="98"/>
      <c r="AB103" s="98">
        <f ca="1">SUM(AB104:AE109)</f>
        <v>0</v>
      </c>
      <c r="AC103" s="98"/>
      <c r="AD103" s="98"/>
      <c r="AE103" s="98"/>
      <c r="AF103" s="98">
        <f ca="1">SUM(AF104:AI109)</f>
        <v>0</v>
      </c>
      <c r="AG103" s="98"/>
      <c r="AH103" s="98"/>
      <c r="AI103" s="98"/>
      <c r="BM103" s="43"/>
    </row>
    <row r="104" spans="1:65" ht="17.100000000000001" customHeight="1" x14ac:dyDescent="0.2">
      <c r="A104" s="42">
        <v>3</v>
      </c>
      <c r="B104" s="102" t="s">
        <v>186</v>
      </c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4"/>
      <c r="P104" s="98">
        <f ca="1">SUMIF(K65:Q93,_vst!AN2,Z65:AC93)</f>
        <v>0</v>
      </c>
      <c r="Q104" s="98"/>
      <c r="R104" s="98"/>
      <c r="S104" s="98"/>
      <c r="T104" s="98">
        <f ca="1">P104</f>
        <v>0</v>
      </c>
      <c r="U104" s="98"/>
      <c r="V104" s="98"/>
      <c r="W104" s="98"/>
      <c r="X104" s="98">
        <f ca="1">SUMIF(K65:Q93,_vst!AN2,AD65:AG93)</f>
        <v>0</v>
      </c>
      <c r="Y104" s="98"/>
      <c r="Z104" s="98"/>
      <c r="AA104" s="98"/>
      <c r="AB104" s="98">
        <f ca="1">SUMIF($K$65:$Q$93,_vst!$AN$2,$AH$65:$AK$93)</f>
        <v>0</v>
      </c>
      <c r="AC104" s="98"/>
      <c r="AD104" s="98"/>
      <c r="AE104" s="98"/>
      <c r="AF104" s="98">
        <f ca="1">SUMIF(K65:Q93,_vst!AN2,AL65:AO93)</f>
        <v>0</v>
      </c>
      <c r="AG104" s="98"/>
      <c r="AH104" s="98"/>
      <c r="AI104" s="98"/>
      <c r="BM104" s="43"/>
    </row>
    <row r="105" spans="1:65" ht="17.100000000000001" customHeight="1" x14ac:dyDescent="0.2">
      <c r="A105" s="42">
        <v>4</v>
      </c>
      <c r="B105" s="102" t="s">
        <v>131</v>
      </c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4"/>
      <c r="P105" s="98">
        <f ca="1">SUMIF(K65:Q93,_vst!AN3,Z65:AC93)</f>
        <v>0</v>
      </c>
      <c r="Q105" s="98"/>
      <c r="R105" s="98"/>
      <c r="S105" s="98"/>
      <c r="T105" s="98">
        <f ca="1">P105</f>
        <v>0</v>
      </c>
      <c r="U105" s="98"/>
      <c r="V105" s="98"/>
      <c r="W105" s="98"/>
      <c r="X105" s="98">
        <f ca="1">SUMIF(K65:Q93,_vst!AN3,AD65:AG93)</f>
        <v>0</v>
      </c>
      <c r="Y105" s="98"/>
      <c r="Z105" s="98"/>
      <c r="AA105" s="98"/>
      <c r="AB105" s="98">
        <f ca="1">SUMIF($K$65:$Q$93,_vst!$AN$3,$AH$65:$AK$93)</f>
        <v>0</v>
      </c>
      <c r="AC105" s="98"/>
      <c r="AD105" s="98"/>
      <c r="AE105" s="98"/>
      <c r="AF105" s="98">
        <f ca="1">SUMIF(K65:Q93,_vst!AN3,AL65:AO93)</f>
        <v>0</v>
      </c>
      <c r="AG105" s="98"/>
      <c r="AH105" s="98"/>
      <c r="AI105" s="98"/>
      <c r="BM105" s="43"/>
    </row>
    <row r="106" spans="1:65" ht="17.100000000000001" customHeight="1" x14ac:dyDescent="0.2">
      <c r="A106" s="42">
        <v>5</v>
      </c>
      <c r="B106" s="102" t="s">
        <v>194</v>
      </c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4"/>
      <c r="P106" s="98">
        <f ca="1">SUMIF(K65:Q93,_vst!AN4,Z65:AC93)</f>
        <v>0</v>
      </c>
      <c r="Q106" s="98"/>
      <c r="R106" s="98"/>
      <c r="S106" s="98"/>
      <c r="T106" s="98">
        <f ca="1">P106</f>
        <v>0</v>
      </c>
      <c r="U106" s="98"/>
      <c r="V106" s="98"/>
      <c r="W106" s="98"/>
      <c r="X106" s="98">
        <f ca="1">SUMIF(K65:Q93,_vst!AN4,AD65:AG93)</f>
        <v>0</v>
      </c>
      <c r="Y106" s="98"/>
      <c r="Z106" s="98"/>
      <c r="AA106" s="98"/>
      <c r="AB106" s="98">
        <f ca="1">SUMIF($K$65:$Q$93,_vst!$AN$4,$AH$65:$AK$93)</f>
        <v>0</v>
      </c>
      <c r="AC106" s="98"/>
      <c r="AD106" s="98"/>
      <c r="AE106" s="98"/>
      <c r="AF106" s="98">
        <f ca="1">SUMIF(K65:Q93,_vst!AN4,AL65:AO93)</f>
        <v>0</v>
      </c>
      <c r="AG106" s="98"/>
      <c r="AH106" s="98"/>
      <c r="AI106" s="98"/>
      <c r="BM106" s="43"/>
    </row>
    <row r="107" spans="1:65" ht="17.100000000000001" customHeight="1" x14ac:dyDescent="0.2">
      <c r="A107" s="42">
        <v>6</v>
      </c>
      <c r="B107" s="102" t="s">
        <v>191</v>
      </c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4"/>
      <c r="P107" s="98">
        <f ca="1">SUMIF($K$65:$Q$93,_vst!AN5,$Z$65:$AC$93)</f>
        <v>0</v>
      </c>
      <c r="Q107" s="98"/>
      <c r="R107" s="98"/>
      <c r="S107" s="98"/>
      <c r="T107" s="137" t="s">
        <v>39</v>
      </c>
      <c r="U107" s="137"/>
      <c r="V107" s="137"/>
      <c r="W107" s="137"/>
      <c r="X107" s="137" t="s">
        <v>39</v>
      </c>
      <c r="Y107" s="137"/>
      <c r="Z107" s="137"/>
      <c r="AA107" s="137"/>
      <c r="AB107" s="98">
        <f ca="1">SUMIF($K$65:$Q$93,_vst!$AN$5,$AH$65:$AK$93)</f>
        <v>0</v>
      </c>
      <c r="AC107" s="98"/>
      <c r="AD107" s="98"/>
      <c r="AE107" s="98"/>
      <c r="AF107" s="98">
        <f ca="1">SUMIF($K$65:$Q$93,_vst!AN5,$AL$65:$AO$93)</f>
        <v>0</v>
      </c>
      <c r="AG107" s="98"/>
      <c r="AH107" s="98"/>
      <c r="AI107" s="98"/>
      <c r="BM107" s="43"/>
    </row>
    <row r="108" spans="1:65" ht="17.100000000000001" customHeight="1" x14ac:dyDescent="0.2">
      <c r="A108" s="42">
        <v>7</v>
      </c>
      <c r="B108" s="102" t="s">
        <v>188</v>
      </c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4"/>
      <c r="P108" s="98">
        <f ca="1">SUMIF($K$65:$Q$93,_vst!$AN$6,$Z$65:$AC$93)</f>
        <v>0</v>
      </c>
      <c r="Q108" s="98"/>
      <c r="R108" s="98"/>
      <c r="S108" s="98"/>
      <c r="T108" s="137" t="s">
        <v>39</v>
      </c>
      <c r="U108" s="137"/>
      <c r="V108" s="137"/>
      <c r="W108" s="137"/>
      <c r="X108" s="137" t="s">
        <v>39</v>
      </c>
      <c r="Y108" s="137"/>
      <c r="Z108" s="137"/>
      <c r="AA108" s="137"/>
      <c r="AB108" s="98">
        <f ca="1">SUMIF($K$65:$Q$93,_vst!$AN$6,$AH$65:$AK$93)</f>
        <v>0</v>
      </c>
      <c r="AC108" s="98"/>
      <c r="AD108" s="98"/>
      <c r="AE108" s="98"/>
      <c r="AF108" s="98">
        <f ca="1">SUMIF($K$65:$Q$93,_vst!AN6,$AL$65:$AO$93)</f>
        <v>0</v>
      </c>
      <c r="AG108" s="98"/>
      <c r="AH108" s="98"/>
      <c r="AI108" s="98"/>
      <c r="BM108" s="43"/>
    </row>
    <row r="109" spans="1:65" ht="17.100000000000001" customHeight="1" x14ac:dyDescent="0.2">
      <c r="A109" s="42">
        <v>8</v>
      </c>
      <c r="B109" s="102" t="s">
        <v>195</v>
      </c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4"/>
      <c r="P109" s="98">
        <f ca="1">SUMIF(K65:Q93,_vst!AN7,Z65:AC93)</f>
        <v>0</v>
      </c>
      <c r="Q109" s="98"/>
      <c r="R109" s="98"/>
      <c r="S109" s="98"/>
      <c r="T109" s="137" t="s">
        <v>39</v>
      </c>
      <c r="U109" s="137"/>
      <c r="V109" s="137"/>
      <c r="W109" s="137"/>
      <c r="X109" s="137" t="s">
        <v>39</v>
      </c>
      <c r="Y109" s="137"/>
      <c r="Z109" s="137"/>
      <c r="AA109" s="137"/>
      <c r="AB109" s="98">
        <f ca="1">SUMIF($K$65:$Q$93,_vst!$AN$7,$AH$65:$AK$93)</f>
        <v>0</v>
      </c>
      <c r="AC109" s="98"/>
      <c r="AD109" s="98"/>
      <c r="AE109" s="98"/>
      <c r="AF109" s="98">
        <f ca="1">SUMIF(K65:Q93,_vst!AN7,AL65:AO93)</f>
        <v>0</v>
      </c>
      <c r="AG109" s="98"/>
      <c r="AH109" s="98"/>
      <c r="AI109" s="98"/>
      <c r="BM109" s="43"/>
    </row>
    <row r="110" spans="1:65" ht="17.100000000000001" customHeight="1" x14ac:dyDescent="0.2">
      <c r="A110" s="42">
        <v>9</v>
      </c>
      <c r="B110" s="105" t="s">
        <v>40</v>
      </c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7"/>
      <c r="P110" s="97">
        <f ca="1">SUM(P111:S112)</f>
        <v>0</v>
      </c>
      <c r="Q110" s="97"/>
      <c r="R110" s="97"/>
      <c r="S110" s="97"/>
      <c r="T110" s="97">
        <f ca="1">SUM(T111:W112)</f>
        <v>0</v>
      </c>
      <c r="U110" s="97"/>
      <c r="V110" s="97"/>
      <c r="W110" s="97"/>
      <c r="X110" s="97">
        <f ca="1">SUM(X111:AA112)</f>
        <v>0</v>
      </c>
      <c r="Y110" s="97"/>
      <c r="Z110" s="97"/>
      <c r="AA110" s="97"/>
      <c r="AB110" s="97">
        <f ca="1">SUM(AB111:AE112)</f>
        <v>0</v>
      </c>
      <c r="AC110" s="97"/>
      <c r="AD110" s="97"/>
      <c r="AE110" s="97"/>
      <c r="AF110" s="97">
        <f ca="1">SUM(AF111:AI112)</f>
        <v>0</v>
      </c>
      <c r="AG110" s="97"/>
      <c r="AH110" s="97"/>
      <c r="AI110" s="97"/>
      <c r="BM110" s="43"/>
    </row>
    <row r="111" spans="1:65" ht="17.100000000000001" customHeight="1" x14ac:dyDescent="0.2">
      <c r="A111" s="42">
        <v>10</v>
      </c>
      <c r="B111" s="102" t="s">
        <v>41</v>
      </c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4"/>
      <c r="P111" s="98">
        <f ca="1">SUMIF(K65:Q93,_vst!AN8,Z65:AC93)</f>
        <v>0</v>
      </c>
      <c r="Q111" s="98"/>
      <c r="R111" s="98"/>
      <c r="S111" s="98"/>
      <c r="T111" s="98">
        <f ca="1">P111</f>
        <v>0</v>
      </c>
      <c r="U111" s="98"/>
      <c r="V111" s="98"/>
      <c r="W111" s="98"/>
      <c r="X111" s="98">
        <f ca="1">SUMIF(K65:Q93,_vst!AN8,AD65:AG93)</f>
        <v>0</v>
      </c>
      <c r="Y111" s="98"/>
      <c r="Z111" s="98"/>
      <c r="AA111" s="98"/>
      <c r="AB111" s="98">
        <f ca="1">SUMIF($K$65:$Q$93,_vst!$AN$8,$AH$65:$AK$93)</f>
        <v>0</v>
      </c>
      <c r="AC111" s="98"/>
      <c r="AD111" s="98"/>
      <c r="AE111" s="98"/>
      <c r="AF111" s="98">
        <f ca="1">SUMIF(K65:Q93,_vst!AN8,AL65:AO93)</f>
        <v>0</v>
      </c>
      <c r="AG111" s="98"/>
      <c r="AH111" s="98"/>
      <c r="AI111" s="98"/>
      <c r="BM111" s="43"/>
    </row>
    <row r="112" spans="1:65" ht="17.100000000000001" customHeight="1" x14ac:dyDescent="0.2">
      <c r="A112" s="42">
        <v>11</v>
      </c>
      <c r="B112" s="102" t="s">
        <v>132</v>
      </c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4"/>
      <c r="P112" s="98">
        <f ca="1">SUMIF($K$65:$Q$93,_vst!AN9,$Z$65:$AC$93)</f>
        <v>0</v>
      </c>
      <c r="Q112" s="98"/>
      <c r="R112" s="98"/>
      <c r="S112" s="98"/>
      <c r="T112" s="137">
        <f ca="1">P112</f>
        <v>0</v>
      </c>
      <c r="U112" s="137"/>
      <c r="V112" s="137"/>
      <c r="W112" s="137"/>
      <c r="X112" s="137">
        <f ca="1">SUMIF($K$65:$Q$93,_vst!$AN$9,$AD$65:$AG$93)</f>
        <v>0</v>
      </c>
      <c r="Y112" s="137"/>
      <c r="Z112" s="137"/>
      <c r="AA112" s="137"/>
      <c r="AB112" s="98">
        <f ca="1">SUMIF($K$65:$Q$93,_vst!$AN$9,$AH$65:$AK$93)</f>
        <v>0</v>
      </c>
      <c r="AC112" s="98"/>
      <c r="AD112" s="98"/>
      <c r="AE112" s="98"/>
      <c r="AF112" s="98">
        <f ca="1">SUMIF($K$65:$Q$93,_vst!$AN$9,$AL$65:$AO$93)</f>
        <v>0</v>
      </c>
      <c r="AG112" s="98"/>
      <c r="AH112" s="98"/>
      <c r="AI112" s="98"/>
      <c r="BM112" s="43"/>
    </row>
    <row r="113" spans="1:65" ht="17.100000000000001" customHeight="1" x14ac:dyDescent="0.25">
      <c r="A113" s="42">
        <v>12</v>
      </c>
      <c r="B113" s="185" t="s">
        <v>55</v>
      </c>
      <c r="C113" s="198"/>
      <c r="D113" s="198"/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98">
        <f ca="1">SUMIF(K65:Q93,_vst!AN10,Z65:AC93)</f>
        <v>0</v>
      </c>
      <c r="Q113" s="98"/>
      <c r="R113" s="98"/>
      <c r="S113" s="98"/>
      <c r="T113" s="98">
        <f ca="1">P113</f>
        <v>0</v>
      </c>
      <c r="U113" s="98"/>
      <c r="V113" s="98"/>
      <c r="W113" s="98"/>
      <c r="X113" s="98">
        <f ca="1">SUMIF(K65:Q93,_vst!AN10,AD65:AG93)</f>
        <v>0</v>
      </c>
      <c r="Y113" s="98"/>
      <c r="Z113" s="98"/>
      <c r="AA113" s="98"/>
      <c r="AB113" s="98">
        <f ca="1">SUMIF($K$65:$Q$93,_vst!AN10,$AH$65:$AK$93)</f>
        <v>0</v>
      </c>
      <c r="AC113" s="98"/>
      <c r="AD113" s="98"/>
      <c r="AE113" s="98"/>
      <c r="AF113" s="98">
        <f ca="1">SUMIF(K65:Q93,_vst!AN10,AL65:AO93)</f>
        <v>0</v>
      </c>
      <c r="AG113" s="98"/>
      <c r="AH113" s="98"/>
      <c r="AI113" s="98"/>
      <c r="BM113" s="43"/>
    </row>
    <row r="114" spans="1:65" ht="17.100000000000001" customHeight="1" x14ac:dyDescent="0.2">
      <c r="A114" s="42">
        <v>13</v>
      </c>
      <c r="B114" s="185" t="s">
        <v>2</v>
      </c>
      <c r="C114" s="185"/>
      <c r="D114" s="185"/>
      <c r="E114" s="185"/>
      <c r="F114" s="185"/>
      <c r="G114" s="185"/>
      <c r="H114" s="185"/>
      <c r="I114" s="185"/>
      <c r="J114" s="185"/>
      <c r="K114" s="192"/>
      <c r="L114" s="192"/>
      <c r="M114" s="192"/>
      <c r="N114" s="192"/>
      <c r="O114" s="192"/>
      <c r="P114" s="98">
        <f ca="1">SUMIF(K65:Q93,_vst!AN13,Z65:AC93)</f>
        <v>0</v>
      </c>
      <c r="Q114" s="98"/>
      <c r="R114" s="98"/>
      <c r="S114" s="98"/>
      <c r="T114" s="137" t="s">
        <v>39</v>
      </c>
      <c r="U114" s="137"/>
      <c r="V114" s="137"/>
      <c r="W114" s="137"/>
      <c r="X114" s="137" t="s">
        <v>39</v>
      </c>
      <c r="Y114" s="137"/>
      <c r="Z114" s="137"/>
      <c r="AA114" s="137"/>
      <c r="AB114" s="98">
        <f ca="1">SUMIF($K$65:$Q$93,_vst!$AN$13,$AH$65:$AK$93)</f>
        <v>0</v>
      </c>
      <c r="AC114" s="98"/>
      <c r="AD114" s="98"/>
      <c r="AE114" s="98"/>
      <c r="AF114" s="98">
        <f ca="1">SUMIF(K65:Q93,_vst!AN13,AL65:AO93)</f>
        <v>0</v>
      </c>
      <c r="AG114" s="98"/>
      <c r="AH114" s="98"/>
      <c r="AI114" s="98"/>
      <c r="BM114" s="43"/>
    </row>
    <row r="115" spans="1:65" ht="17.100000000000001" customHeight="1" x14ac:dyDescent="0.2">
      <c r="A115" s="42">
        <v>14</v>
      </c>
      <c r="B115" s="185" t="s">
        <v>3</v>
      </c>
      <c r="C115" s="185"/>
      <c r="D115" s="185"/>
      <c r="E115" s="185"/>
      <c r="F115" s="185"/>
      <c r="G115" s="185"/>
      <c r="H115" s="185"/>
      <c r="I115" s="185"/>
      <c r="J115" s="185"/>
      <c r="K115" s="192"/>
      <c r="L115" s="192"/>
      <c r="M115" s="192"/>
      <c r="N115" s="192"/>
      <c r="O115" s="192"/>
      <c r="P115" s="97">
        <f ca="1">SUM(P116:S117)</f>
        <v>0</v>
      </c>
      <c r="Q115" s="97"/>
      <c r="R115" s="97"/>
      <c r="S115" s="97"/>
      <c r="T115" s="137" t="s">
        <v>39</v>
      </c>
      <c r="U115" s="137"/>
      <c r="V115" s="137"/>
      <c r="W115" s="137"/>
      <c r="X115" s="137" t="s">
        <v>39</v>
      </c>
      <c r="Y115" s="137"/>
      <c r="Z115" s="137"/>
      <c r="AA115" s="137"/>
      <c r="AB115" s="97">
        <f ca="1">SUM(AB116:AE117)</f>
        <v>0</v>
      </c>
      <c r="AC115" s="97"/>
      <c r="AD115" s="97"/>
      <c r="AE115" s="97"/>
      <c r="AF115" s="97">
        <f ca="1">SUM(AF116:AI117)</f>
        <v>0</v>
      </c>
      <c r="AG115" s="97"/>
      <c r="AH115" s="97"/>
      <c r="AI115" s="97"/>
      <c r="BM115" s="43"/>
    </row>
    <row r="116" spans="1:65" ht="17.100000000000001" customHeight="1" x14ac:dyDescent="0.2">
      <c r="A116" s="42">
        <v>15</v>
      </c>
      <c r="B116" s="105" t="s">
        <v>7</v>
      </c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7"/>
      <c r="P116" s="98">
        <f ca="1">SUMIF(K65:Q93,_vst!AN11,Z65:AC93)</f>
        <v>0</v>
      </c>
      <c r="Q116" s="98"/>
      <c r="R116" s="98"/>
      <c r="S116" s="98"/>
      <c r="T116" s="137" t="s">
        <v>39</v>
      </c>
      <c r="U116" s="137"/>
      <c r="V116" s="137"/>
      <c r="W116" s="137"/>
      <c r="X116" s="137" t="s">
        <v>39</v>
      </c>
      <c r="Y116" s="137"/>
      <c r="Z116" s="137"/>
      <c r="AA116" s="137"/>
      <c r="AB116" s="98">
        <f ca="1">SUMIF($K$65:$Q$93,_vst!$AN$11,$AH$65:$AK$93)</f>
        <v>0</v>
      </c>
      <c r="AC116" s="98"/>
      <c r="AD116" s="98"/>
      <c r="AE116" s="98"/>
      <c r="AF116" s="98">
        <f ca="1">SUMIF(K65:Q93,_vst!AN11,AL65:AO93)</f>
        <v>0</v>
      </c>
      <c r="AG116" s="98"/>
      <c r="AH116" s="98"/>
      <c r="AI116" s="98"/>
      <c r="BM116" s="43"/>
    </row>
    <row r="117" spans="1:65" ht="17.100000000000001" customHeight="1" x14ac:dyDescent="0.2">
      <c r="A117" s="42">
        <v>16</v>
      </c>
      <c r="B117" s="105" t="s">
        <v>4</v>
      </c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7"/>
      <c r="P117" s="98">
        <f ca="1">SUMIF(K65:Q93,_vst!AN12,Z65:AC93)</f>
        <v>0</v>
      </c>
      <c r="Q117" s="98"/>
      <c r="R117" s="98"/>
      <c r="S117" s="98"/>
      <c r="T117" s="137" t="s">
        <v>39</v>
      </c>
      <c r="U117" s="137"/>
      <c r="V117" s="137"/>
      <c r="W117" s="137"/>
      <c r="X117" s="137" t="s">
        <v>39</v>
      </c>
      <c r="Y117" s="137"/>
      <c r="Z117" s="137"/>
      <c r="AA117" s="137"/>
      <c r="AB117" s="98">
        <f ca="1">SUMIF($K$65:$Q$93,_vst!$AN$12,$AH$65:$AK$93)</f>
        <v>0</v>
      </c>
      <c r="AC117" s="98"/>
      <c r="AD117" s="98"/>
      <c r="AE117" s="98"/>
      <c r="AF117" s="98">
        <f ca="1">SUMIF(K65:Q93,_vst!AN12,AL65:AO93)</f>
        <v>0</v>
      </c>
      <c r="AG117" s="98"/>
      <c r="AH117" s="98"/>
      <c r="AI117" s="98"/>
      <c r="BM117" s="43"/>
    </row>
    <row r="118" spans="1:65" ht="17.100000000000001" customHeight="1" x14ac:dyDescent="0.2">
      <c r="A118" s="42">
        <v>17</v>
      </c>
      <c r="B118" s="185" t="s">
        <v>5</v>
      </c>
      <c r="C118" s="185"/>
      <c r="D118" s="185"/>
      <c r="E118" s="185"/>
      <c r="F118" s="185"/>
      <c r="G118" s="185"/>
      <c r="H118" s="185"/>
      <c r="I118" s="185"/>
      <c r="J118" s="185"/>
      <c r="K118" s="192"/>
      <c r="L118" s="192"/>
      <c r="M118" s="192"/>
      <c r="N118" s="192"/>
      <c r="O118" s="192"/>
      <c r="P118" s="98">
        <f ca="1">SUMIF(K65:Q93,_vst!AN14,Z65:AC93)</f>
        <v>0</v>
      </c>
      <c r="Q118" s="98"/>
      <c r="R118" s="98"/>
      <c r="S118" s="98"/>
      <c r="T118" s="137" t="s">
        <v>39</v>
      </c>
      <c r="U118" s="137"/>
      <c r="V118" s="137"/>
      <c r="W118" s="137"/>
      <c r="X118" s="137" t="s">
        <v>39</v>
      </c>
      <c r="Y118" s="137"/>
      <c r="Z118" s="137"/>
      <c r="AA118" s="137"/>
      <c r="AB118" s="98">
        <f ca="1">SUMIF($K$65:$Q$93,_vst!$AN$14,$AH$65:$AK$93)</f>
        <v>0</v>
      </c>
      <c r="AC118" s="98"/>
      <c r="AD118" s="98"/>
      <c r="AE118" s="98"/>
      <c r="AF118" s="98">
        <f ca="1">SUMIF(K65:Q93,_vst!AN14,AL65:AO93)</f>
        <v>0</v>
      </c>
      <c r="AG118" s="98"/>
      <c r="AH118" s="98"/>
      <c r="AI118" s="98"/>
      <c r="BM118" s="43"/>
    </row>
    <row r="119" spans="1:65" ht="20.100000000000001" customHeight="1" x14ac:dyDescent="0.2">
      <c r="A119" s="44">
        <v>18</v>
      </c>
      <c r="B119" s="193" t="s">
        <v>6</v>
      </c>
      <c r="C119" s="193"/>
      <c r="D119" s="193"/>
      <c r="E119" s="193"/>
      <c r="F119" s="193"/>
      <c r="G119" s="193"/>
      <c r="H119" s="193"/>
      <c r="I119" s="193"/>
      <c r="J119" s="193"/>
      <c r="K119" s="194"/>
      <c r="L119" s="194"/>
      <c r="M119" s="194"/>
      <c r="N119" s="194"/>
      <c r="O119" s="194"/>
      <c r="P119" s="151">
        <f ca="1">P113+P102+P114+P115+P118</f>
        <v>0</v>
      </c>
      <c r="Q119" s="151"/>
      <c r="R119" s="151"/>
      <c r="S119" s="151"/>
      <c r="T119" s="151">
        <f ca="1">T113+T102</f>
        <v>0</v>
      </c>
      <c r="U119" s="151"/>
      <c r="V119" s="151"/>
      <c r="W119" s="151"/>
      <c r="X119" s="151">
        <f ca="1">X113+X102</f>
        <v>0</v>
      </c>
      <c r="Y119" s="151"/>
      <c r="Z119" s="151"/>
      <c r="AA119" s="151"/>
      <c r="AB119" s="151">
        <f ca="1">AB113+AB102+AB114+AB115+AB118</f>
        <v>0</v>
      </c>
      <c r="AC119" s="151"/>
      <c r="AD119" s="151"/>
      <c r="AE119" s="151"/>
      <c r="AF119" s="151">
        <f ca="1">AF113+AF102+AF114+AF115+AF118</f>
        <v>0</v>
      </c>
      <c r="AG119" s="151"/>
      <c r="AH119" s="151"/>
      <c r="AI119" s="151"/>
    </row>
    <row r="120" spans="1:65" ht="15" customHeight="1" x14ac:dyDescent="0.25">
      <c r="H120" s="45"/>
      <c r="I120" s="45"/>
      <c r="J120" s="45"/>
      <c r="K120" s="46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12"/>
      <c r="AC120" s="12"/>
      <c r="AD120" s="12"/>
      <c r="AE120" s="48"/>
      <c r="AF120" s="48"/>
      <c r="AG120" s="48"/>
      <c r="AH120" s="48"/>
      <c r="AI120" s="12"/>
      <c r="AJ120" s="12"/>
      <c r="AK120" s="12"/>
      <c r="AL120" s="12"/>
      <c r="AM120" s="12"/>
      <c r="AN120" s="12"/>
      <c r="AO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</row>
    <row r="121" spans="1:65" ht="15" customHeight="1" x14ac:dyDescent="0.2">
      <c r="A121" s="163" t="s">
        <v>154</v>
      </c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  <c r="L121" s="164"/>
      <c r="M121" s="165"/>
      <c r="N121" s="152" t="s">
        <v>19</v>
      </c>
      <c r="O121" s="152"/>
      <c r="P121" s="152"/>
      <c r="Q121" s="152"/>
      <c r="R121" s="152"/>
      <c r="S121" s="152" t="s">
        <v>20</v>
      </c>
      <c r="T121" s="152"/>
      <c r="U121" s="152"/>
      <c r="V121" s="152"/>
      <c r="W121" s="152"/>
      <c r="X121" s="152" t="s">
        <v>21</v>
      </c>
      <c r="Y121" s="152"/>
      <c r="Z121" s="152"/>
      <c r="AA121" s="152"/>
      <c r="AB121" s="152"/>
      <c r="AC121" s="49" t="str">
        <f ca="1">IF(AG122&lt;0,_vst!AO8,"")</f>
        <v/>
      </c>
      <c r="AE121" s="41"/>
      <c r="AF121" s="41"/>
      <c r="AG121" s="41"/>
      <c r="AH121" s="41"/>
      <c r="AI121" s="41"/>
      <c r="AJ121" s="12"/>
      <c r="AK121" s="50"/>
      <c r="AL121" s="50"/>
      <c r="AM121" s="50"/>
      <c r="AN121" s="19"/>
      <c r="AO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</row>
    <row r="122" spans="1:65" ht="15" customHeight="1" x14ac:dyDescent="0.2">
      <c r="A122" s="166"/>
      <c r="B122" s="167"/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  <c r="M122" s="168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51"/>
      <c r="AE122" s="41"/>
      <c r="AF122" s="52" t="s">
        <v>200</v>
      </c>
      <c r="AG122" s="139">
        <f ca="1">T119-SUM(N122,S122,X122)</f>
        <v>0</v>
      </c>
      <c r="AH122" s="139"/>
      <c r="AI122" s="139"/>
      <c r="AJ122" s="139"/>
      <c r="BL122" s="53"/>
    </row>
    <row r="123" spans="1:65" ht="15" customHeight="1" x14ac:dyDescent="0.2">
      <c r="A123" s="54"/>
      <c r="B123" s="54"/>
      <c r="C123" s="54"/>
      <c r="D123" s="54"/>
      <c r="E123" s="54"/>
      <c r="F123" s="54"/>
      <c r="G123" s="54"/>
      <c r="H123" s="54"/>
      <c r="I123" s="54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</row>
    <row r="124" spans="1:65" ht="15" customHeight="1" x14ac:dyDescent="0.2">
      <c r="A124" s="22"/>
      <c r="B124" s="54"/>
      <c r="C124" s="54"/>
      <c r="D124" s="54"/>
      <c r="E124" s="54"/>
      <c r="F124" s="54"/>
      <c r="G124" s="54"/>
      <c r="H124" s="54"/>
      <c r="I124" s="54"/>
      <c r="J124" s="12"/>
      <c r="K124" s="12"/>
      <c r="L124" s="12"/>
      <c r="M124" s="12"/>
      <c r="N124" s="55" t="s">
        <v>160</v>
      </c>
      <c r="O124" s="169">
        <f ca="1">_vst!AR40</f>
        <v>0</v>
      </c>
      <c r="P124" s="170"/>
      <c r="Q124" s="171" t="s">
        <v>122</v>
      </c>
      <c r="R124" s="172"/>
      <c r="S124" s="173">
        <f>_vst!$AR$39</f>
        <v>0.5</v>
      </c>
      <c r="T124" s="173"/>
      <c r="U124" s="58" t="str">
        <f ca="1">IF(_vst!$AR$41=1,_vst!$AO$10,"")</f>
        <v/>
      </c>
      <c r="W124" s="59"/>
      <c r="X124" s="59"/>
      <c r="Y124" s="59"/>
      <c r="Z124" s="59"/>
      <c r="AA124" s="12"/>
      <c r="AB124" s="60"/>
      <c r="AC124" s="41"/>
      <c r="AD124" s="12"/>
      <c r="AE124" s="12"/>
      <c r="AF124" s="12"/>
      <c r="AK124" s="12"/>
      <c r="AL124" s="12"/>
      <c r="AM124" s="12"/>
      <c r="AN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</row>
    <row r="125" spans="1:65" ht="3" customHeight="1" x14ac:dyDescent="0.2">
      <c r="A125" s="22"/>
      <c r="B125" s="54"/>
      <c r="C125" s="54"/>
      <c r="D125" s="54"/>
      <c r="E125" s="54"/>
      <c r="F125" s="54"/>
      <c r="G125" s="54"/>
      <c r="H125" s="54"/>
      <c r="I125" s="54"/>
      <c r="J125" s="12"/>
      <c r="K125" s="12"/>
      <c r="L125" s="12"/>
      <c r="M125" s="12"/>
      <c r="N125" s="55"/>
      <c r="O125" s="61"/>
      <c r="P125" s="61"/>
      <c r="Q125" s="56"/>
      <c r="R125" s="56"/>
      <c r="S125" s="57"/>
      <c r="T125" s="57"/>
      <c r="U125" s="58"/>
      <c r="W125" s="59"/>
      <c r="X125" s="59"/>
      <c r="Y125" s="59"/>
      <c r="Z125" s="59"/>
      <c r="AA125" s="12"/>
      <c r="AB125" s="60"/>
      <c r="AC125" s="41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</row>
    <row r="126" spans="1:65" ht="15" customHeight="1" x14ac:dyDescent="0.2">
      <c r="A126" s="62"/>
      <c r="B126" s="63"/>
      <c r="C126" s="64"/>
      <c r="D126" s="64"/>
      <c r="E126" s="64"/>
      <c r="F126" s="64"/>
      <c r="G126" s="64"/>
      <c r="H126" s="64"/>
      <c r="I126" s="64"/>
      <c r="J126" s="65"/>
      <c r="K126" s="65"/>
      <c r="L126" s="65"/>
      <c r="M126" s="12"/>
      <c r="N126" s="55" t="s">
        <v>157</v>
      </c>
      <c r="O126" s="169">
        <f ca="1">_vst!$AV$40</f>
        <v>0</v>
      </c>
      <c r="P126" s="170"/>
      <c r="Q126" s="171" t="s">
        <v>158</v>
      </c>
      <c r="R126" s="172"/>
      <c r="S126" s="173">
        <f>_vst!$AV$39</f>
        <v>0.2</v>
      </c>
      <c r="T126" s="173"/>
      <c r="U126" s="58" t="str">
        <f ca="1">IF(_vst!AV41=1,_vst!$AO$17,"")</f>
        <v/>
      </c>
      <c r="V126" s="66"/>
      <c r="W126" s="66"/>
      <c r="X126" s="66"/>
      <c r="Y126" s="59"/>
      <c r="Z126" s="12"/>
      <c r="AA126" s="60"/>
      <c r="AB126" s="41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</row>
    <row r="127" spans="1:65" ht="3" customHeight="1" x14ac:dyDescent="0.2">
      <c r="A127" s="62"/>
      <c r="B127" s="63"/>
      <c r="C127" s="64"/>
      <c r="D127" s="64"/>
      <c r="E127" s="64"/>
      <c r="F127" s="64"/>
      <c r="G127" s="64"/>
      <c r="H127" s="64"/>
      <c r="I127" s="64"/>
      <c r="J127" s="65"/>
      <c r="K127" s="65"/>
      <c r="L127" s="65"/>
      <c r="M127" s="12"/>
      <c r="N127" s="55"/>
      <c r="O127" s="67"/>
      <c r="P127" s="67"/>
      <c r="Q127" s="56"/>
      <c r="R127" s="56"/>
      <c r="S127" s="57"/>
      <c r="T127" s="57"/>
      <c r="U127" s="58"/>
      <c r="V127" s="66"/>
      <c r="W127" s="66"/>
      <c r="X127" s="66"/>
      <c r="Y127" s="59"/>
      <c r="Z127" s="12"/>
      <c r="AA127" s="60"/>
      <c r="AB127" s="41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</row>
    <row r="128" spans="1:65" ht="15" customHeight="1" x14ac:dyDescent="0.2">
      <c r="A128" s="22"/>
      <c r="B128" s="64"/>
      <c r="C128" s="64"/>
      <c r="D128" s="64"/>
      <c r="E128" s="64"/>
      <c r="F128" s="64"/>
      <c r="G128" s="64"/>
      <c r="H128" s="64"/>
      <c r="I128" s="64"/>
      <c r="J128" s="65"/>
      <c r="K128" s="65"/>
      <c r="L128" s="65"/>
      <c r="M128" s="65"/>
      <c r="N128" s="55" t="s">
        <v>159</v>
      </c>
      <c r="O128" s="169">
        <f ca="1">_vst!$AV$37</f>
        <v>0</v>
      </c>
      <c r="P128" s="170"/>
      <c r="Q128" s="68"/>
      <c r="R128" s="69"/>
      <c r="S128" s="70"/>
      <c r="T128" s="70"/>
      <c r="U128" s="71"/>
      <c r="V128" s="72"/>
      <c r="W128" s="66"/>
      <c r="X128" s="66"/>
      <c r="Y128" s="59"/>
      <c r="Z128" s="59"/>
      <c r="AA128" s="12"/>
      <c r="AB128" s="60"/>
      <c r="AC128" s="41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</row>
    <row r="129" spans="1:101" ht="12" x14ac:dyDescent="0.2">
      <c r="A129" s="22"/>
      <c r="B129" s="64"/>
      <c r="C129" s="64"/>
      <c r="D129" s="64"/>
      <c r="E129" s="64"/>
      <c r="F129" s="64"/>
      <c r="G129" s="64"/>
      <c r="H129" s="64"/>
      <c r="I129" s="64"/>
      <c r="J129" s="65"/>
      <c r="K129" s="65"/>
      <c r="L129" s="65"/>
      <c r="M129" s="65"/>
      <c r="N129" s="73"/>
      <c r="O129" s="67"/>
      <c r="P129" s="67"/>
      <c r="Q129" s="74"/>
      <c r="R129" s="74"/>
      <c r="S129" s="70"/>
      <c r="T129" s="70"/>
      <c r="U129" s="71"/>
      <c r="V129" s="72"/>
      <c r="W129" s="66"/>
      <c r="X129" s="66"/>
      <c r="Y129" s="59"/>
      <c r="Z129" s="59"/>
      <c r="AA129" s="12"/>
      <c r="AB129" s="60"/>
      <c r="AC129" s="41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</row>
    <row r="130" spans="1:101" ht="15" customHeight="1" x14ac:dyDescent="0.25">
      <c r="A130" s="75" t="s">
        <v>164</v>
      </c>
      <c r="B130" s="6"/>
      <c r="O130" s="13"/>
    </row>
    <row r="131" spans="1:101" ht="8.1" customHeight="1" x14ac:dyDescent="0.2">
      <c r="A131" s="76"/>
      <c r="B131" s="6"/>
      <c r="O131" s="13"/>
    </row>
    <row r="132" spans="1:101" ht="15" customHeight="1" x14ac:dyDescent="0.2">
      <c r="A132" s="36" t="s">
        <v>145</v>
      </c>
      <c r="H132" s="36" t="s">
        <v>177</v>
      </c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101" ht="15" customHeight="1" x14ac:dyDescent="0.2">
      <c r="A133" s="122">
        <f ca="1">X119</f>
        <v>0</v>
      </c>
      <c r="B133" s="123"/>
      <c r="C133" s="123"/>
      <c r="D133" s="123"/>
      <c r="E133" s="124"/>
      <c r="F133" s="22"/>
      <c r="H133" s="22"/>
      <c r="I133" s="22"/>
      <c r="J133" s="22"/>
      <c r="K133" s="22"/>
      <c r="M133" s="77" t="s">
        <v>75</v>
      </c>
      <c r="N133" s="154"/>
      <c r="O133" s="155"/>
      <c r="P133" s="59" t="s">
        <v>175</v>
      </c>
      <c r="W133" s="78"/>
      <c r="Y133" s="79" t="str">
        <f>IF(N133&gt;24,_vst!$AO$18,"")</f>
        <v/>
      </c>
    </row>
    <row r="134" spans="1:101" ht="3.75" customHeight="1" x14ac:dyDescent="0.2">
      <c r="Y134" s="79"/>
    </row>
    <row r="135" spans="1:101" ht="15" customHeight="1" x14ac:dyDescent="0.2">
      <c r="A135" s="7" t="s">
        <v>152</v>
      </c>
      <c r="F135" s="22"/>
      <c r="M135" s="77" t="s">
        <v>76</v>
      </c>
      <c r="N135" s="154"/>
      <c r="O135" s="155"/>
      <c r="P135" s="59" t="s">
        <v>217</v>
      </c>
      <c r="AC135" s="213" t="str">
        <f>IF(N135&gt;_vst!AR57,_vst!$AO$18,"")</f>
        <v/>
      </c>
    </row>
    <row r="136" spans="1:101" ht="3.75" customHeight="1" x14ac:dyDescent="0.2">
      <c r="Y136" s="79"/>
    </row>
    <row r="137" spans="1:101" ht="15" customHeight="1" x14ac:dyDescent="0.2">
      <c r="A137" s="114">
        <f ca="1">AB119</f>
        <v>0</v>
      </c>
      <c r="B137" s="114"/>
      <c r="C137" s="114"/>
      <c r="D137" s="114"/>
      <c r="E137" s="114"/>
      <c r="F137" s="22"/>
      <c r="M137" s="77" t="s">
        <v>77</v>
      </c>
      <c r="N137" s="154"/>
      <c r="O137" s="155"/>
      <c r="P137" s="59" t="s">
        <v>176</v>
      </c>
      <c r="Y137" s="79" t="str">
        <f>IF(N137&gt;15,_vst!$AO$18,"")</f>
        <v/>
      </c>
    </row>
    <row r="138" spans="1:101" ht="17.25" customHeight="1" x14ac:dyDescent="0.2">
      <c r="A138" s="7" t="s">
        <v>8</v>
      </c>
    </row>
    <row r="139" spans="1:101" ht="15" customHeight="1" x14ac:dyDescent="0.2">
      <c r="A139" s="138"/>
      <c r="B139" s="138"/>
      <c r="C139" s="138"/>
      <c r="D139" s="138"/>
      <c r="E139" s="138"/>
      <c r="F139" s="22"/>
    </row>
    <row r="140" spans="1:101" ht="15" customHeight="1" x14ac:dyDescent="0.2">
      <c r="A140" s="7" t="s">
        <v>9</v>
      </c>
    </row>
    <row r="141" spans="1:101" ht="15" customHeight="1" x14ac:dyDescent="0.2">
      <c r="A141" s="138"/>
      <c r="B141" s="138"/>
      <c r="C141" s="138"/>
      <c r="D141" s="138"/>
      <c r="E141" s="138"/>
      <c r="F141" s="22"/>
      <c r="G141" s="146" t="s">
        <v>10</v>
      </c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0" t="s">
        <v>13</v>
      </c>
      <c r="W141" s="141"/>
      <c r="X141" s="141"/>
      <c r="Y141" s="141"/>
      <c r="Z141" s="142"/>
      <c r="AA141" s="148" t="s">
        <v>11</v>
      </c>
      <c r="AB141" s="148"/>
      <c r="AC141" s="148"/>
      <c r="AD141" s="148"/>
      <c r="AE141" s="148"/>
      <c r="AF141" s="148" t="s">
        <v>12</v>
      </c>
      <c r="AG141" s="148"/>
      <c r="AH141" s="148"/>
      <c r="AI141" s="148"/>
      <c r="AJ141" s="148"/>
      <c r="BL141" s="80"/>
      <c r="BY141" s="46"/>
      <c r="BZ141" s="46"/>
      <c r="CA141" s="46"/>
      <c r="CB141" s="46"/>
      <c r="CP141" s="81"/>
      <c r="CQ141" s="81"/>
      <c r="CR141" s="81"/>
      <c r="CS141" s="81"/>
      <c r="CT141" s="81"/>
      <c r="CU141" s="81"/>
      <c r="CV141" s="81"/>
      <c r="CW141" s="81"/>
    </row>
    <row r="142" spans="1:101" ht="15" customHeight="1" x14ac:dyDescent="0.2">
      <c r="A142" s="14"/>
      <c r="B142" s="14"/>
      <c r="C142" s="14"/>
      <c r="D142" s="14"/>
      <c r="E142" s="14"/>
      <c r="G142" s="117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9"/>
      <c r="V142" s="133"/>
      <c r="W142" s="134"/>
      <c r="X142" s="134"/>
      <c r="Y142" s="134"/>
      <c r="Z142" s="135"/>
      <c r="AA142" s="160"/>
      <c r="AB142" s="161"/>
      <c r="AC142" s="161"/>
      <c r="AD142" s="161"/>
      <c r="AE142" s="162"/>
      <c r="AF142" s="145"/>
      <c r="AG142" s="115"/>
      <c r="AH142" s="115"/>
      <c r="AI142" s="115"/>
      <c r="AJ142" s="115"/>
      <c r="BL142" s="22"/>
      <c r="BY142" s="82"/>
      <c r="BZ142" s="82"/>
      <c r="CA142" s="82"/>
      <c r="CB142" s="82"/>
      <c r="CP142" s="82"/>
      <c r="CQ142" s="82"/>
      <c r="CR142" s="82"/>
      <c r="CS142" s="82"/>
      <c r="CT142" s="83"/>
      <c r="CU142" s="82"/>
      <c r="CV142" s="82"/>
      <c r="CW142" s="82"/>
    </row>
    <row r="143" spans="1:101" ht="15" customHeight="1" x14ac:dyDescent="0.2">
      <c r="A143" s="14"/>
      <c r="B143" s="14"/>
      <c r="C143" s="14"/>
      <c r="D143" s="14"/>
      <c r="E143" s="14"/>
      <c r="G143" s="117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9"/>
      <c r="V143" s="133"/>
      <c r="W143" s="134"/>
      <c r="X143" s="134"/>
      <c r="Y143" s="134"/>
      <c r="Z143" s="135"/>
      <c r="AA143" s="145"/>
      <c r="AB143" s="115"/>
      <c r="AC143" s="115"/>
      <c r="AD143" s="115"/>
      <c r="AE143" s="115"/>
      <c r="AF143" s="145"/>
      <c r="AG143" s="115"/>
      <c r="AH143" s="115"/>
      <c r="AI143" s="115"/>
      <c r="AJ143" s="115"/>
      <c r="BL143" s="22"/>
      <c r="BY143" s="82"/>
      <c r="BZ143" s="82"/>
      <c r="CA143" s="82"/>
      <c r="CB143" s="82"/>
      <c r="CC143" s="82"/>
      <c r="CD143" s="82"/>
      <c r="CE143" s="82"/>
      <c r="CF143" s="82"/>
      <c r="CG143" s="82"/>
      <c r="CH143" s="82"/>
      <c r="CI143" s="82"/>
      <c r="CJ143" s="53"/>
      <c r="CK143" s="53"/>
      <c r="CL143" s="53"/>
      <c r="CM143" s="53"/>
      <c r="CN143" s="53"/>
      <c r="CO143" s="83"/>
      <c r="CP143" s="82"/>
      <c r="CQ143" s="82"/>
      <c r="CR143" s="82"/>
      <c r="CS143" s="82"/>
      <c r="CT143" s="83"/>
      <c r="CU143" s="82"/>
      <c r="CV143" s="82"/>
      <c r="CW143" s="82"/>
    </row>
    <row r="144" spans="1:101" ht="15" customHeight="1" x14ac:dyDescent="0.2">
      <c r="G144" s="117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9"/>
      <c r="V144" s="133"/>
      <c r="W144" s="134"/>
      <c r="X144" s="134"/>
      <c r="Y144" s="134"/>
      <c r="Z144" s="135"/>
      <c r="AA144" s="145"/>
      <c r="AB144" s="115"/>
      <c r="AC144" s="115"/>
      <c r="AD144" s="115"/>
      <c r="AE144" s="115"/>
      <c r="AF144" s="145"/>
      <c r="AG144" s="115"/>
      <c r="AH144" s="115"/>
      <c r="AI144" s="115"/>
      <c r="AJ144" s="115"/>
      <c r="BL144" s="22"/>
      <c r="BY144" s="82"/>
      <c r="BZ144" s="82"/>
      <c r="CA144" s="82"/>
      <c r="CB144" s="82"/>
      <c r="CC144" s="82"/>
      <c r="CD144" s="82"/>
      <c r="CE144" s="82"/>
      <c r="CF144" s="82"/>
      <c r="CG144" s="82"/>
      <c r="CH144" s="82"/>
      <c r="CI144" s="82"/>
      <c r="CJ144" s="53"/>
      <c r="CK144" s="53"/>
      <c r="CL144" s="53"/>
      <c r="CM144" s="53"/>
      <c r="CN144" s="53"/>
      <c r="CO144" s="83"/>
      <c r="CP144" s="82"/>
      <c r="CQ144" s="82"/>
      <c r="CR144" s="82"/>
      <c r="CS144" s="82"/>
      <c r="CT144" s="83"/>
      <c r="CU144" s="82"/>
      <c r="CV144" s="82"/>
      <c r="CW144" s="82"/>
    </row>
    <row r="145" spans="1:102" ht="15" customHeight="1" x14ac:dyDescent="0.2">
      <c r="A145" s="7" t="s">
        <v>14</v>
      </c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5"/>
      <c r="W145" s="85"/>
      <c r="X145" s="85"/>
      <c r="Y145" s="85"/>
      <c r="Z145" s="85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BY145" s="84"/>
      <c r="BZ145" s="84"/>
      <c r="CA145" s="84"/>
      <c r="CB145" s="84"/>
      <c r="CC145" s="84"/>
      <c r="CD145" s="84"/>
      <c r="CE145" s="84"/>
      <c r="CF145" s="84"/>
      <c r="CG145" s="84"/>
      <c r="CH145" s="84"/>
      <c r="CI145" s="84"/>
      <c r="CJ145" s="85"/>
      <c r="CK145" s="85"/>
      <c r="CL145" s="85"/>
      <c r="CM145" s="85"/>
      <c r="CN145" s="85"/>
      <c r="CO145" s="84"/>
      <c r="CP145" s="84"/>
      <c r="CQ145" s="84"/>
      <c r="CR145" s="84"/>
      <c r="CS145" s="84"/>
      <c r="CT145" s="84"/>
      <c r="CU145" s="84"/>
      <c r="CV145" s="84"/>
      <c r="CW145" s="84"/>
      <c r="CX145" s="84"/>
    </row>
    <row r="146" spans="1:102" ht="15" customHeight="1" x14ac:dyDescent="0.2">
      <c r="A146" s="138"/>
      <c r="B146" s="138"/>
      <c r="C146" s="138"/>
      <c r="D146" s="138"/>
      <c r="E146" s="138"/>
      <c r="F146" s="22"/>
      <c r="G146" s="146" t="s">
        <v>15</v>
      </c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0" t="s">
        <v>22</v>
      </c>
      <c r="W146" s="141"/>
      <c r="X146" s="141"/>
      <c r="Y146" s="141"/>
      <c r="Z146" s="142"/>
      <c r="AA146" s="140" t="s">
        <v>16</v>
      </c>
      <c r="AB146" s="141"/>
      <c r="AC146" s="141"/>
      <c r="AD146" s="141"/>
      <c r="AE146" s="141"/>
      <c r="AF146" s="143"/>
      <c r="AG146" s="143"/>
      <c r="AH146" s="143"/>
      <c r="AI146" s="143"/>
      <c r="AJ146" s="144"/>
      <c r="BL146" s="86"/>
      <c r="BY146" s="46"/>
      <c r="BZ146" s="46"/>
      <c r="CA146" s="46"/>
      <c r="CB146" s="46"/>
      <c r="CC146" s="46"/>
      <c r="CD146" s="46"/>
      <c r="CE146" s="46"/>
      <c r="CF146" s="46"/>
      <c r="CG146" s="46"/>
      <c r="CH146" s="46"/>
      <c r="CI146" s="46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7"/>
      <c r="CU146" s="87"/>
      <c r="CV146" s="87"/>
      <c r="CW146" s="87"/>
      <c r="CX146" s="87"/>
    </row>
    <row r="147" spans="1:102" ht="15" customHeight="1" x14ac:dyDescent="0.2">
      <c r="G147" s="117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9"/>
      <c r="V147" s="133"/>
      <c r="W147" s="134"/>
      <c r="X147" s="134"/>
      <c r="Y147" s="134"/>
      <c r="Z147" s="135"/>
      <c r="AA147" s="117"/>
      <c r="AB147" s="118"/>
      <c r="AC147" s="118"/>
      <c r="AD147" s="118"/>
      <c r="AE147" s="118"/>
      <c r="AF147" s="118"/>
      <c r="AG147" s="118"/>
      <c r="AH147" s="118"/>
      <c r="AI147" s="118"/>
      <c r="AJ147" s="119"/>
      <c r="BL147" s="22"/>
      <c r="BY147" s="82"/>
      <c r="BZ147" s="82"/>
      <c r="CA147" s="82"/>
      <c r="CB147" s="82"/>
      <c r="CC147" s="82"/>
      <c r="CD147" s="82"/>
      <c r="CE147" s="82"/>
      <c r="CF147" s="82"/>
      <c r="CG147" s="82"/>
      <c r="CH147" s="82"/>
      <c r="CI147" s="82"/>
      <c r="CJ147" s="53"/>
      <c r="CK147" s="53"/>
      <c r="CL147" s="53"/>
      <c r="CM147" s="53"/>
      <c r="CN147" s="53"/>
      <c r="CO147" s="82"/>
      <c r="CP147" s="82"/>
      <c r="CQ147" s="82"/>
      <c r="CR147" s="82"/>
      <c r="CS147" s="82"/>
      <c r="CT147" s="82"/>
      <c r="CU147" s="82"/>
      <c r="CV147" s="82"/>
      <c r="CW147" s="82"/>
      <c r="CX147" s="82"/>
    </row>
    <row r="148" spans="1:102" ht="15" customHeight="1" x14ac:dyDescent="0.2">
      <c r="G148" s="117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9"/>
      <c r="V148" s="133"/>
      <c r="W148" s="134"/>
      <c r="X148" s="134"/>
      <c r="Y148" s="134"/>
      <c r="Z148" s="135"/>
      <c r="AA148" s="117"/>
      <c r="AB148" s="118"/>
      <c r="AC148" s="118"/>
      <c r="AD148" s="118"/>
      <c r="AE148" s="118"/>
      <c r="AF148" s="118"/>
      <c r="AG148" s="118"/>
      <c r="AH148" s="118"/>
      <c r="AI148" s="118"/>
      <c r="AJ148" s="119"/>
      <c r="BL148" s="22"/>
      <c r="BY148" s="82"/>
      <c r="BZ148" s="82"/>
      <c r="CA148" s="82"/>
      <c r="CB148" s="82"/>
      <c r="CC148" s="82"/>
      <c r="CD148" s="82"/>
      <c r="CE148" s="82"/>
      <c r="CF148" s="82"/>
      <c r="CG148" s="82"/>
      <c r="CH148" s="82"/>
      <c r="CI148" s="82"/>
      <c r="CJ148" s="53"/>
      <c r="CK148" s="53"/>
      <c r="CL148" s="53"/>
      <c r="CM148" s="53"/>
      <c r="CN148" s="53"/>
      <c r="CO148" s="82"/>
      <c r="CP148" s="82"/>
      <c r="CQ148" s="82"/>
      <c r="CR148" s="82"/>
      <c r="CS148" s="82"/>
      <c r="CT148" s="82"/>
      <c r="CU148" s="82"/>
      <c r="CV148" s="82"/>
      <c r="CW148" s="82"/>
      <c r="CX148" s="82"/>
    </row>
    <row r="149" spans="1:102" ht="15" customHeight="1" x14ac:dyDescent="0.2">
      <c r="G149" s="117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9"/>
      <c r="V149" s="133"/>
      <c r="W149" s="134"/>
      <c r="X149" s="134"/>
      <c r="Y149" s="134"/>
      <c r="Z149" s="135"/>
      <c r="AA149" s="117"/>
      <c r="AB149" s="118"/>
      <c r="AC149" s="118"/>
      <c r="AD149" s="118"/>
      <c r="AE149" s="118"/>
      <c r="AF149" s="118"/>
      <c r="AG149" s="118"/>
      <c r="AH149" s="118"/>
      <c r="AI149" s="118"/>
      <c r="AJ149" s="119"/>
      <c r="BL149" s="22"/>
      <c r="BP149" s="41"/>
      <c r="BY149" s="82"/>
      <c r="BZ149" s="82"/>
      <c r="CA149" s="82"/>
      <c r="CB149" s="82"/>
      <c r="CC149" s="82"/>
      <c r="CD149" s="82"/>
      <c r="CE149" s="82"/>
      <c r="CF149" s="82"/>
      <c r="CG149" s="82"/>
      <c r="CH149" s="82"/>
      <c r="CI149" s="82"/>
      <c r="CJ149" s="53"/>
      <c r="CK149" s="53"/>
      <c r="CL149" s="53"/>
      <c r="CM149" s="53"/>
      <c r="CN149" s="53"/>
      <c r="CO149" s="82"/>
      <c r="CP149" s="82"/>
      <c r="CQ149" s="82"/>
      <c r="CR149" s="82"/>
      <c r="CS149" s="82"/>
      <c r="CT149" s="82"/>
      <c r="CU149" s="82"/>
      <c r="CV149" s="82"/>
      <c r="CW149" s="82"/>
      <c r="CX149" s="82"/>
    </row>
    <row r="150" spans="1:102" ht="15" customHeight="1" x14ac:dyDescent="0.2">
      <c r="A150" s="7" t="s">
        <v>17</v>
      </c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5"/>
      <c r="W150" s="85"/>
      <c r="X150" s="85"/>
      <c r="Y150" s="85"/>
      <c r="Z150" s="85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BY150" s="84"/>
      <c r="BZ150" s="84"/>
      <c r="CA150" s="84"/>
      <c r="CB150" s="84"/>
      <c r="CC150" s="84"/>
      <c r="CD150" s="84"/>
      <c r="CE150" s="84"/>
      <c r="CF150" s="84"/>
      <c r="CG150" s="84"/>
      <c r="CH150" s="84"/>
      <c r="CI150" s="84"/>
      <c r="CJ150" s="85"/>
      <c r="CK150" s="85"/>
      <c r="CL150" s="85"/>
      <c r="CM150" s="85"/>
      <c r="CN150" s="85"/>
      <c r="CO150" s="84"/>
      <c r="CP150" s="84"/>
      <c r="CQ150" s="84"/>
      <c r="CR150" s="84"/>
      <c r="CS150" s="84"/>
      <c r="CT150" s="84"/>
      <c r="CU150" s="84"/>
      <c r="CV150" s="84"/>
      <c r="CW150" s="84"/>
      <c r="CX150" s="84"/>
    </row>
    <row r="151" spans="1:102" ht="15" customHeight="1" x14ac:dyDescent="0.2">
      <c r="A151" s="138"/>
      <c r="B151" s="138"/>
      <c r="C151" s="138"/>
      <c r="D151" s="138"/>
      <c r="E151" s="138"/>
      <c r="F151" s="22"/>
      <c r="G151" s="146" t="s">
        <v>54</v>
      </c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0" t="s">
        <v>18</v>
      </c>
      <c r="W151" s="141"/>
      <c r="X151" s="141"/>
      <c r="Y151" s="141"/>
      <c r="Z151" s="142"/>
      <c r="AA151" s="148" t="s">
        <v>11</v>
      </c>
      <c r="AB151" s="148"/>
      <c r="AC151" s="148"/>
      <c r="AD151" s="148"/>
      <c r="AE151" s="148"/>
      <c r="AF151" s="148" t="s">
        <v>12</v>
      </c>
      <c r="AG151" s="148"/>
      <c r="AH151" s="148"/>
      <c r="AI151" s="148"/>
      <c r="AJ151" s="148"/>
      <c r="BL151" s="80"/>
      <c r="BY151" s="46"/>
      <c r="BZ151" s="46"/>
      <c r="CA151" s="46"/>
      <c r="CB151" s="46"/>
      <c r="CC151" s="46"/>
      <c r="CD151" s="46"/>
      <c r="CE151" s="46"/>
      <c r="CF151" s="46"/>
      <c r="CG151" s="46"/>
      <c r="CH151" s="46"/>
      <c r="CI151" s="46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  <c r="CX151" s="81"/>
    </row>
    <row r="152" spans="1:102" ht="15" customHeight="1" x14ac:dyDescent="0.2">
      <c r="G152" s="117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9"/>
      <c r="V152" s="133"/>
      <c r="W152" s="134"/>
      <c r="X152" s="134"/>
      <c r="Y152" s="134"/>
      <c r="Z152" s="135"/>
      <c r="AA152" s="145"/>
      <c r="AB152" s="115"/>
      <c r="AC152" s="115"/>
      <c r="AD152" s="115"/>
      <c r="AE152" s="115"/>
      <c r="AF152" s="145"/>
      <c r="AG152" s="115"/>
      <c r="AH152" s="115"/>
      <c r="AI152" s="115"/>
      <c r="AJ152" s="115"/>
      <c r="BL152" s="22"/>
      <c r="BY152" s="82"/>
      <c r="BZ152" s="82"/>
      <c r="CA152" s="82"/>
      <c r="CB152" s="82"/>
      <c r="CC152" s="82"/>
      <c r="CD152" s="82"/>
      <c r="CE152" s="82"/>
      <c r="CF152" s="82"/>
      <c r="CG152" s="82"/>
      <c r="CH152" s="82"/>
      <c r="CI152" s="82"/>
      <c r="CJ152" s="53"/>
      <c r="CK152" s="53"/>
      <c r="CL152" s="53"/>
      <c r="CM152" s="53"/>
      <c r="CN152" s="53"/>
      <c r="CO152" s="83"/>
      <c r="CP152" s="82"/>
      <c r="CQ152" s="82"/>
      <c r="CR152" s="82"/>
      <c r="CS152" s="82"/>
      <c r="CT152" s="83"/>
      <c r="CU152" s="82"/>
      <c r="CV152" s="82"/>
      <c r="CW152" s="82"/>
      <c r="CX152" s="82"/>
    </row>
    <row r="153" spans="1:102" ht="15" customHeight="1" x14ac:dyDescent="0.2">
      <c r="G153" s="117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9"/>
      <c r="V153" s="133"/>
      <c r="W153" s="134"/>
      <c r="X153" s="134"/>
      <c r="Y153" s="134"/>
      <c r="Z153" s="135"/>
      <c r="AA153" s="145"/>
      <c r="AB153" s="115"/>
      <c r="AC153" s="115"/>
      <c r="AD153" s="115"/>
      <c r="AE153" s="115"/>
      <c r="AF153" s="145"/>
      <c r="AG153" s="115"/>
      <c r="AH153" s="115"/>
      <c r="AI153" s="115"/>
      <c r="AJ153" s="115"/>
      <c r="BL153" s="22"/>
      <c r="BY153" s="82"/>
      <c r="BZ153" s="82"/>
      <c r="CA153" s="82"/>
      <c r="CB153" s="82"/>
      <c r="CC153" s="82"/>
      <c r="CD153" s="82"/>
      <c r="CE153" s="82"/>
      <c r="CF153" s="82"/>
      <c r="CG153" s="82"/>
      <c r="CH153" s="82"/>
      <c r="CI153" s="82"/>
      <c r="CJ153" s="53"/>
      <c r="CK153" s="53"/>
      <c r="CL153" s="53"/>
      <c r="CM153" s="53"/>
      <c r="CN153" s="53"/>
      <c r="CO153" s="83"/>
      <c r="CP153" s="82"/>
      <c r="CQ153" s="82"/>
      <c r="CR153" s="82"/>
      <c r="CS153" s="82"/>
      <c r="CT153" s="83"/>
      <c r="CU153" s="82"/>
      <c r="CV153" s="82"/>
      <c r="CW153" s="82"/>
      <c r="CX153" s="82"/>
    </row>
    <row r="154" spans="1:102" ht="15" customHeight="1" x14ac:dyDescent="0.2">
      <c r="A154" s="149" t="s">
        <v>38</v>
      </c>
      <c r="B154" s="149"/>
      <c r="G154" s="117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9"/>
      <c r="V154" s="133"/>
      <c r="W154" s="134"/>
      <c r="X154" s="134"/>
      <c r="Y154" s="134"/>
      <c r="Z154" s="135"/>
      <c r="AA154" s="145"/>
      <c r="AB154" s="115"/>
      <c r="AC154" s="115"/>
      <c r="AD154" s="115"/>
      <c r="AE154" s="115"/>
      <c r="AF154" s="145"/>
      <c r="AG154" s="115"/>
      <c r="AH154" s="115"/>
      <c r="AI154" s="115"/>
      <c r="AJ154" s="115"/>
      <c r="BL154" s="22"/>
      <c r="BY154" s="82"/>
      <c r="BZ154" s="82"/>
      <c r="CA154" s="82"/>
      <c r="CB154" s="82"/>
      <c r="CC154" s="82"/>
      <c r="CD154" s="82"/>
      <c r="CE154" s="82"/>
      <c r="CF154" s="82"/>
      <c r="CG154" s="82"/>
      <c r="CH154" s="82"/>
      <c r="CI154" s="82"/>
      <c r="CJ154" s="53"/>
      <c r="CK154" s="53"/>
      <c r="CL154" s="53"/>
      <c r="CM154" s="53"/>
      <c r="CN154" s="53"/>
      <c r="CO154" s="83"/>
      <c r="CP154" s="82"/>
      <c r="CQ154" s="82"/>
      <c r="CR154" s="82"/>
      <c r="CS154" s="82"/>
      <c r="CT154" s="83"/>
      <c r="CU154" s="82"/>
      <c r="CV154" s="82"/>
      <c r="CW154" s="82"/>
      <c r="CX154" s="82"/>
    </row>
    <row r="155" spans="1:102" ht="7.5" customHeight="1" x14ac:dyDescent="0.2">
      <c r="A155" s="150"/>
      <c r="B155" s="150"/>
    </row>
    <row r="156" spans="1:102" ht="15" customHeight="1" x14ac:dyDescent="0.2">
      <c r="A156" s="136">
        <f ca="1">SUM(A139,A137,A133,A141,A146,A151)</f>
        <v>0</v>
      </c>
      <c r="B156" s="136"/>
      <c r="C156" s="136"/>
      <c r="D156" s="136"/>
      <c r="E156" s="136"/>
      <c r="F156" s="88"/>
      <c r="G156" s="19"/>
      <c r="H156" s="41"/>
      <c r="I156" s="13" t="s">
        <v>200</v>
      </c>
      <c r="J156" s="139">
        <f ca="1">P119-A156</f>
        <v>0</v>
      </c>
      <c r="K156" s="139"/>
      <c r="L156" s="139"/>
      <c r="M156" s="139"/>
      <c r="N156" s="89" t="str">
        <f ca="1">IF(J156&lt;(-0.1),_vst!$AO$6,"")</f>
        <v/>
      </c>
      <c r="O156" s="90"/>
      <c r="S156" s="84"/>
      <c r="T156" s="84"/>
      <c r="U156" s="84"/>
      <c r="V156" s="84"/>
      <c r="W156" s="84"/>
      <c r="X156" s="84"/>
      <c r="Y156" s="84"/>
      <c r="Z156" s="84"/>
      <c r="AA156" s="84"/>
      <c r="AB156" s="85"/>
      <c r="AC156" s="85"/>
      <c r="AD156" s="85"/>
      <c r="AE156" s="85"/>
      <c r="AF156" s="85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84"/>
      <c r="BC156" s="84"/>
      <c r="BD156" s="84"/>
      <c r="BE156" s="84"/>
      <c r="BF156" s="84"/>
      <c r="BG156" s="84"/>
      <c r="BH156" s="84"/>
      <c r="BI156" s="84"/>
      <c r="BJ156" s="84"/>
      <c r="BK156" s="84"/>
      <c r="BL156" s="84"/>
    </row>
    <row r="157" spans="1:102" ht="13.5" customHeight="1" x14ac:dyDescent="0.2"/>
    <row r="158" spans="1:102" ht="12" x14ac:dyDescent="0.2"/>
    <row r="159" spans="1:102" ht="17.25" customHeight="1" x14ac:dyDescent="0.2">
      <c r="A159" s="91" t="s">
        <v>174</v>
      </c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</row>
    <row r="160" spans="1:102" ht="15.75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</row>
    <row r="161" spans="1:67" ht="15" customHeight="1" x14ac:dyDescent="0.2">
      <c r="A161" s="185" t="s">
        <v>112</v>
      </c>
      <c r="B161" s="186"/>
      <c r="C161" s="186"/>
      <c r="D161" s="186"/>
      <c r="E161" s="186"/>
      <c r="F161" s="186"/>
      <c r="G161" s="186"/>
      <c r="H161" s="186"/>
      <c r="I161" s="186"/>
      <c r="J161" s="186"/>
      <c r="K161" s="186"/>
      <c r="L161" s="186"/>
      <c r="M161" s="187"/>
      <c r="N161" s="187"/>
      <c r="O161" s="187"/>
      <c r="P161" s="188" t="s">
        <v>113</v>
      </c>
      <c r="Q161" s="189"/>
      <c r="R161" s="189"/>
      <c r="S161" s="189"/>
      <c r="T161" s="190"/>
      <c r="U161" s="185" t="s">
        <v>114</v>
      </c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7"/>
      <c r="AH161" s="187"/>
      <c r="AI161" s="187"/>
    </row>
    <row r="162" spans="1:67" ht="15" customHeight="1" x14ac:dyDescent="0.2">
      <c r="A162" s="125"/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79"/>
      <c r="Q162" s="179"/>
      <c r="R162" s="179"/>
      <c r="S162" s="179"/>
      <c r="T162" s="179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</row>
    <row r="163" spans="1:67" ht="15" customHeight="1" x14ac:dyDescent="0.2">
      <c r="A163" s="125"/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79"/>
      <c r="Q163" s="179"/>
      <c r="R163" s="179"/>
      <c r="S163" s="179"/>
      <c r="T163" s="179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125"/>
      <c r="AH163" s="125"/>
      <c r="AI163" s="125"/>
    </row>
    <row r="164" spans="1:67" ht="15" customHeight="1" x14ac:dyDescent="0.2">
      <c r="A164" s="125"/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79"/>
      <c r="Q164" s="179"/>
      <c r="R164" s="179"/>
      <c r="S164" s="179"/>
      <c r="T164" s="179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  <c r="AE164" s="125"/>
      <c r="AF164" s="125"/>
      <c r="AG164" s="125"/>
      <c r="AH164" s="125"/>
      <c r="AI164" s="125"/>
    </row>
    <row r="165" spans="1:67" ht="15" customHeight="1" x14ac:dyDescent="0.2">
      <c r="A165" s="125"/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79"/>
      <c r="Q165" s="179"/>
      <c r="R165" s="179"/>
      <c r="S165" s="179"/>
      <c r="T165" s="179"/>
      <c r="U165" s="125"/>
      <c r="V165" s="125"/>
      <c r="W165" s="125"/>
      <c r="X165" s="125"/>
      <c r="Y165" s="125"/>
      <c r="Z165" s="125"/>
      <c r="AA165" s="125"/>
      <c r="AB165" s="125"/>
      <c r="AC165" s="125"/>
      <c r="AD165" s="125"/>
      <c r="AE165" s="125"/>
      <c r="AF165" s="125"/>
      <c r="AG165" s="125"/>
      <c r="AH165" s="125"/>
      <c r="AI165" s="125"/>
    </row>
    <row r="166" spans="1:67" ht="15" customHeight="1" x14ac:dyDescent="0.2">
      <c r="A166" s="125"/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79"/>
      <c r="Q166" s="179"/>
      <c r="R166" s="179"/>
      <c r="S166" s="179"/>
      <c r="T166" s="179"/>
      <c r="U166" s="125"/>
      <c r="V166" s="125"/>
      <c r="W166" s="125"/>
      <c r="X166" s="125"/>
      <c r="Y166" s="125"/>
      <c r="Z166" s="125"/>
      <c r="AA166" s="125"/>
      <c r="AB166" s="125"/>
      <c r="AC166" s="125"/>
      <c r="AD166" s="125"/>
      <c r="AE166" s="125"/>
      <c r="AF166" s="125"/>
      <c r="AG166" s="125"/>
      <c r="AH166" s="125"/>
      <c r="AI166" s="125"/>
    </row>
    <row r="168" spans="1:67" ht="18.75" customHeight="1" x14ac:dyDescent="0.2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BN168" s="79"/>
      <c r="BO168" s="79"/>
    </row>
    <row r="169" spans="1:67" s="79" customFormat="1" ht="15" customHeight="1" x14ac:dyDescent="0.2">
      <c r="A169" s="8" t="s">
        <v>62</v>
      </c>
      <c r="B169" s="184"/>
      <c r="C169" s="184"/>
      <c r="D169" s="184"/>
      <c r="E169" s="184"/>
      <c r="F169" s="184"/>
      <c r="G169" s="184"/>
      <c r="H169" s="184"/>
      <c r="I169" s="184"/>
      <c r="J169" s="184"/>
      <c r="K169" s="184"/>
      <c r="L169" s="184"/>
      <c r="M169" s="184"/>
      <c r="N169" s="184"/>
      <c r="O169" s="7"/>
      <c r="P169" s="8" t="s">
        <v>63</v>
      </c>
      <c r="Q169" s="183"/>
      <c r="R169" s="184"/>
      <c r="S169" s="184"/>
      <c r="T169" s="184"/>
      <c r="U169" s="184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BN169" s="7"/>
      <c r="BO169" s="7"/>
    </row>
    <row r="170" spans="1:67" ht="12.75" customHeight="1" x14ac:dyDescent="0.2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</row>
    <row r="171" spans="1:67" ht="24" customHeight="1" x14ac:dyDescent="0.25">
      <c r="A171" s="174" t="s">
        <v>65</v>
      </c>
      <c r="B171" s="175"/>
      <c r="C171" s="175"/>
      <c r="D171" s="175"/>
      <c r="E171" s="175"/>
      <c r="F171" s="175"/>
      <c r="G171" s="175"/>
      <c r="H171" s="175"/>
      <c r="I171" s="191"/>
      <c r="J171" s="174" t="s">
        <v>156</v>
      </c>
      <c r="K171" s="175"/>
      <c r="L171" s="175"/>
      <c r="M171" s="175"/>
      <c r="N171" s="175"/>
      <c r="O171" s="175"/>
      <c r="P171" s="175"/>
      <c r="Q171" s="176" t="s">
        <v>66</v>
      </c>
      <c r="R171" s="176"/>
      <c r="S171" s="176"/>
      <c r="T171" s="176"/>
      <c r="U171" s="176"/>
      <c r="V171" s="176"/>
      <c r="W171" s="176"/>
      <c r="X171" s="176"/>
      <c r="Y171" s="177"/>
      <c r="Z171" s="177"/>
      <c r="AA171" s="177"/>
      <c r="AB171" s="177"/>
      <c r="AC171" s="177"/>
      <c r="AD171" s="177"/>
    </row>
    <row r="172" spans="1:67" ht="36" customHeight="1" x14ac:dyDescent="0.25">
      <c r="A172" s="180"/>
      <c r="B172" s="181"/>
      <c r="C172" s="181"/>
      <c r="D172" s="181"/>
      <c r="E172" s="181"/>
      <c r="F172" s="181"/>
      <c r="G172" s="181"/>
      <c r="H172" s="181"/>
      <c r="I172" s="181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  <c r="AA172" s="182"/>
      <c r="AB172" s="182"/>
      <c r="AC172" s="182"/>
      <c r="AD172" s="182"/>
    </row>
    <row r="173" spans="1:67" ht="36" customHeight="1" x14ac:dyDescent="0.25">
      <c r="A173" s="180"/>
      <c r="B173" s="181"/>
      <c r="C173" s="181"/>
      <c r="D173" s="181"/>
      <c r="E173" s="181"/>
      <c r="F173" s="181"/>
      <c r="G173" s="181"/>
      <c r="H173" s="181"/>
      <c r="I173" s="181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  <c r="AA173" s="182"/>
      <c r="AB173" s="182"/>
      <c r="AC173" s="182"/>
      <c r="AD173" s="182"/>
    </row>
    <row r="174" spans="1:67" ht="36" customHeight="1" x14ac:dyDescent="0.25">
      <c r="A174" s="180"/>
      <c r="B174" s="181"/>
      <c r="C174" s="181"/>
      <c r="D174" s="181"/>
      <c r="E174" s="181"/>
      <c r="F174" s="181"/>
      <c r="G174" s="181"/>
      <c r="H174" s="181"/>
      <c r="I174" s="181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</row>
    <row r="175" spans="1:67" ht="12" x14ac:dyDescent="0.2">
      <c r="A175" s="92" t="s">
        <v>171</v>
      </c>
    </row>
    <row r="176" spans="1:67" ht="12" x14ac:dyDescent="0.2"/>
    <row r="177" ht="12" x14ac:dyDescent="0.2"/>
    <row r="183" ht="12" x14ac:dyDescent="0.2"/>
  </sheetData>
  <sheetProtection algorithmName="SHA-512" hashValue="3Uf7YzdD9IF3AGbWJtTjShMRfp47crpPNcBVpy9oHRQuC2lojPPWb0L8CJIh3fXDBJwzR6X/PcV2OF4wAE8Bxw==" saltValue="E8aH9Xb9ZWLIbCSzdDEUkA==" spinCount="100000" sheet="1" formatCells="0" formatRows="0"/>
  <mergeCells count="526">
    <mergeCell ref="AH87:AK87"/>
    <mergeCell ref="AH88:AK88"/>
    <mergeCell ref="AH89:AK89"/>
    <mergeCell ref="X63:Y64"/>
    <mergeCell ref="A57:AO57"/>
    <mergeCell ref="X121:AB121"/>
    <mergeCell ref="AL89:AO89"/>
    <mergeCell ref="AL86:AO86"/>
    <mergeCell ref="AL84:AO84"/>
    <mergeCell ref="AL95:AO95"/>
    <mergeCell ref="AD83:AG83"/>
    <mergeCell ref="Z83:AC83"/>
    <mergeCell ref="AL82:AO82"/>
    <mergeCell ref="AL83:AO83"/>
    <mergeCell ref="AL88:AO88"/>
    <mergeCell ref="AD87:AG87"/>
    <mergeCell ref="AD86:AG86"/>
    <mergeCell ref="AD80:AG80"/>
    <mergeCell ref="AL85:AO85"/>
    <mergeCell ref="AL87:AO87"/>
    <mergeCell ref="Z87:AC87"/>
    <mergeCell ref="Z93:AC93"/>
    <mergeCell ref="AL80:AO80"/>
    <mergeCell ref="X82:Y82"/>
    <mergeCell ref="X86:Y86"/>
    <mergeCell ref="X84:Y84"/>
    <mergeCell ref="X85:Y85"/>
    <mergeCell ref="AH83:AK83"/>
    <mergeCell ref="AH84:AK84"/>
    <mergeCell ref="AH85:AK85"/>
    <mergeCell ref="AH86:AK86"/>
    <mergeCell ref="AD81:AG81"/>
    <mergeCell ref="Z72:AC72"/>
    <mergeCell ref="Z73:AC73"/>
    <mergeCell ref="Z74:AC74"/>
    <mergeCell ref="Z75:AC75"/>
    <mergeCell ref="X70:Y70"/>
    <mergeCell ref="X71:Y71"/>
    <mergeCell ref="X72:Y72"/>
    <mergeCell ref="X73:Y73"/>
    <mergeCell ref="R91:U91"/>
    <mergeCell ref="R85:U85"/>
    <mergeCell ref="R89:U89"/>
    <mergeCell ref="V87:W87"/>
    <mergeCell ref="V88:W88"/>
    <mergeCell ref="AL67:AO67"/>
    <mergeCell ref="AL68:AO68"/>
    <mergeCell ref="AD67:AG67"/>
    <mergeCell ref="AL70:AO70"/>
    <mergeCell ref="Z67:AC67"/>
    <mergeCell ref="Z68:AC68"/>
    <mergeCell ref="Z69:AC69"/>
    <mergeCell ref="Z70:AC70"/>
    <mergeCell ref="Z71:AC71"/>
    <mergeCell ref="X77:Y77"/>
    <mergeCell ref="V77:W77"/>
    <mergeCell ref="Z76:AC76"/>
    <mergeCell ref="AD92:AG92"/>
    <mergeCell ref="X90:Y90"/>
    <mergeCell ref="X91:Y91"/>
    <mergeCell ref="X78:Y78"/>
    <mergeCell ref="X79:Y79"/>
    <mergeCell ref="X80:Y80"/>
    <mergeCell ref="Z78:AC78"/>
    <mergeCell ref="AD85:AG85"/>
    <mergeCell ref="X83:Y83"/>
    <mergeCell ref="Z86:AC86"/>
    <mergeCell ref="R79:U79"/>
    <mergeCell ref="Z79:AC79"/>
    <mergeCell ref="Z80:AC80"/>
    <mergeCell ref="R81:U81"/>
    <mergeCell ref="X81:Y81"/>
    <mergeCell ref="R83:U83"/>
    <mergeCell ref="R84:U84"/>
    <mergeCell ref="V82:W82"/>
    <mergeCell ref="V83:W83"/>
    <mergeCell ref="V84:W84"/>
    <mergeCell ref="V85:W85"/>
    <mergeCell ref="V86:W86"/>
    <mergeCell ref="Z81:AC81"/>
    <mergeCell ref="Z82:AC82"/>
    <mergeCell ref="AD84:AG84"/>
    <mergeCell ref="AD82:AG82"/>
    <mergeCell ref="AD78:AG78"/>
    <mergeCell ref="AL64:AO64"/>
    <mergeCell ref="AL65:AO65"/>
    <mergeCell ref="AL66:AO66"/>
    <mergeCell ref="AL77:AO77"/>
    <mergeCell ref="AL78:AO78"/>
    <mergeCell ref="AL72:AO72"/>
    <mergeCell ref="AD72:AG72"/>
    <mergeCell ref="AL79:AO79"/>
    <mergeCell ref="AD79:AG79"/>
    <mergeCell ref="AD77:AG77"/>
    <mergeCell ref="AL71:AO71"/>
    <mergeCell ref="AL69:AO69"/>
    <mergeCell ref="AD76:AG76"/>
    <mergeCell ref="AL74:AO74"/>
    <mergeCell ref="AL75:AO75"/>
    <mergeCell ref="AL76:AO76"/>
    <mergeCell ref="AD66:AG66"/>
    <mergeCell ref="AD65:AG65"/>
    <mergeCell ref="AL73:AO73"/>
    <mergeCell ref="AD68:AG68"/>
    <mergeCell ref="AD69:AG69"/>
    <mergeCell ref="AD70:AG70"/>
    <mergeCell ref="AD71:AG71"/>
    <mergeCell ref="AH71:AK71"/>
    <mergeCell ref="AH72:AK72"/>
    <mergeCell ref="AH73:AK73"/>
    <mergeCell ref="R73:U73"/>
    <mergeCell ref="V73:W73"/>
    <mergeCell ref="V71:W71"/>
    <mergeCell ref="V72:W72"/>
    <mergeCell ref="X68:Y68"/>
    <mergeCell ref="X69:Y69"/>
    <mergeCell ref="A89:J89"/>
    <mergeCell ref="R76:U76"/>
    <mergeCell ref="R77:U77"/>
    <mergeCell ref="R78:U78"/>
    <mergeCell ref="K76:Q76"/>
    <mergeCell ref="AH75:AK75"/>
    <mergeCell ref="AH76:AK76"/>
    <mergeCell ref="AH77:AK77"/>
    <mergeCell ref="AH78:AK78"/>
    <mergeCell ref="AH79:AK79"/>
    <mergeCell ref="AH80:AK80"/>
    <mergeCell ref="AH81:AK81"/>
    <mergeCell ref="AH82:AK82"/>
    <mergeCell ref="V74:W74"/>
    <mergeCell ref="V75:W75"/>
    <mergeCell ref="V76:W76"/>
    <mergeCell ref="R71:U71"/>
    <mergeCell ref="A75:J75"/>
    <mergeCell ref="A76:J76"/>
    <mergeCell ref="R74:U74"/>
    <mergeCell ref="A77:J77"/>
    <mergeCell ref="A80:J80"/>
    <mergeCell ref="K80:Q80"/>
    <mergeCell ref="A83:J83"/>
    <mergeCell ref="K77:Q77"/>
    <mergeCell ref="K75:Q75"/>
    <mergeCell ref="R75:U75"/>
    <mergeCell ref="A79:J79"/>
    <mergeCell ref="A78:J78"/>
    <mergeCell ref="K78:Q78"/>
    <mergeCell ref="A82:J82"/>
    <mergeCell ref="K82:Q82"/>
    <mergeCell ref="K79:Q79"/>
    <mergeCell ref="R80:U80"/>
    <mergeCell ref="K68:Q68"/>
    <mergeCell ref="K69:Q69"/>
    <mergeCell ref="K70:Q70"/>
    <mergeCell ref="A67:J67"/>
    <mergeCell ref="R68:U68"/>
    <mergeCell ref="R69:U69"/>
    <mergeCell ref="R70:U70"/>
    <mergeCell ref="R67:U67"/>
    <mergeCell ref="A68:J68"/>
    <mergeCell ref="A70:J70"/>
    <mergeCell ref="K71:Q71"/>
    <mergeCell ref="Z63:AC64"/>
    <mergeCell ref="AD64:AG64"/>
    <mergeCell ref="K74:Q74"/>
    <mergeCell ref="K63:Q64"/>
    <mergeCell ref="R63:U64"/>
    <mergeCell ref="R72:U72"/>
    <mergeCell ref="A71:J71"/>
    <mergeCell ref="K65:Q65"/>
    <mergeCell ref="K66:Q66"/>
    <mergeCell ref="K67:Q67"/>
    <mergeCell ref="R65:U65"/>
    <mergeCell ref="R66:U66"/>
    <mergeCell ref="Z65:AC65"/>
    <mergeCell ref="Z66:AC66"/>
    <mergeCell ref="X74:Y74"/>
    <mergeCell ref="X65:Y65"/>
    <mergeCell ref="X66:Y66"/>
    <mergeCell ref="X67:Y67"/>
    <mergeCell ref="AD63:AO63"/>
    <mergeCell ref="AH74:AK74"/>
    <mergeCell ref="A73:J73"/>
    <mergeCell ref="A74:J74"/>
    <mergeCell ref="X88:Y88"/>
    <mergeCell ref="X89:Y89"/>
    <mergeCell ref="AH90:AK90"/>
    <mergeCell ref="AH91:AK91"/>
    <mergeCell ref="AD91:AG91"/>
    <mergeCell ref="AL91:AO91"/>
    <mergeCell ref="Z90:AC90"/>
    <mergeCell ref="Z91:AC91"/>
    <mergeCell ref="Z92:AC92"/>
    <mergeCell ref="AD88:AG88"/>
    <mergeCell ref="AD89:AG89"/>
    <mergeCell ref="AL90:AO90"/>
    <mergeCell ref="AF116:AI116"/>
    <mergeCell ref="AF117:AI117"/>
    <mergeCell ref="X115:AA115"/>
    <mergeCell ref="AG122:AJ122"/>
    <mergeCell ref="AF119:AI119"/>
    <mergeCell ref="X116:AA116"/>
    <mergeCell ref="X117:AA117"/>
    <mergeCell ref="X122:AB122"/>
    <mergeCell ref="O128:P128"/>
    <mergeCell ref="Q124:R124"/>
    <mergeCell ref="S124:T124"/>
    <mergeCell ref="N122:R122"/>
    <mergeCell ref="P116:S116"/>
    <mergeCell ref="P117:S117"/>
    <mergeCell ref="A5:AD5"/>
    <mergeCell ref="B7:G7"/>
    <mergeCell ref="B114:O114"/>
    <mergeCell ref="B115:O115"/>
    <mergeCell ref="B113:O113"/>
    <mergeCell ref="B102:O102"/>
    <mergeCell ref="B101:O101"/>
    <mergeCell ref="K72:Q72"/>
    <mergeCell ref="K73:Q73"/>
    <mergeCell ref="A72:J72"/>
    <mergeCell ref="A65:J65"/>
    <mergeCell ref="A92:J92"/>
    <mergeCell ref="A91:J91"/>
    <mergeCell ref="A66:J66"/>
    <mergeCell ref="R87:U87"/>
    <mergeCell ref="A86:J86"/>
    <mergeCell ref="K86:Q86"/>
    <mergeCell ref="A88:J88"/>
    <mergeCell ref="K88:Q88"/>
    <mergeCell ref="A87:J87"/>
    <mergeCell ref="AD75:AG75"/>
    <mergeCell ref="AD74:AG74"/>
    <mergeCell ref="AF114:AI114"/>
    <mergeCell ref="AF115:AI115"/>
    <mergeCell ref="A162:O162"/>
    <mergeCell ref="P162:T162"/>
    <mergeCell ref="U162:AI162"/>
    <mergeCell ref="B169:N169"/>
    <mergeCell ref="A171:I171"/>
    <mergeCell ref="A165:O165"/>
    <mergeCell ref="U165:AI165"/>
    <mergeCell ref="X104:AA104"/>
    <mergeCell ref="T110:W110"/>
    <mergeCell ref="P163:T163"/>
    <mergeCell ref="U163:AI163"/>
    <mergeCell ref="A164:O164"/>
    <mergeCell ref="A139:E139"/>
    <mergeCell ref="B118:O118"/>
    <mergeCell ref="B119:O119"/>
    <mergeCell ref="N137:O137"/>
    <mergeCell ref="A141:E141"/>
    <mergeCell ref="T118:W118"/>
    <mergeCell ref="A133:E133"/>
    <mergeCell ref="T117:W117"/>
    <mergeCell ref="N135:O135"/>
    <mergeCell ref="AA141:AE141"/>
    <mergeCell ref="AF118:AI118"/>
    <mergeCell ref="T115:W115"/>
    <mergeCell ref="J171:P171"/>
    <mergeCell ref="Q171:AD171"/>
    <mergeCell ref="A8:AN8"/>
    <mergeCell ref="O124:P124"/>
    <mergeCell ref="X114:AA114"/>
    <mergeCell ref="N121:R121"/>
    <mergeCell ref="P164:T164"/>
    <mergeCell ref="U164:AI164"/>
    <mergeCell ref="A172:I172"/>
    <mergeCell ref="J172:P172"/>
    <mergeCell ref="Q172:AD174"/>
    <mergeCell ref="A173:I173"/>
    <mergeCell ref="J173:P173"/>
    <mergeCell ref="A174:I174"/>
    <mergeCell ref="J174:P174"/>
    <mergeCell ref="Q169:U169"/>
    <mergeCell ref="A166:O166"/>
    <mergeCell ref="P166:T166"/>
    <mergeCell ref="U166:AI166"/>
    <mergeCell ref="A163:O163"/>
    <mergeCell ref="P165:T165"/>
    <mergeCell ref="A161:O161"/>
    <mergeCell ref="P161:T161"/>
    <mergeCell ref="U161:AI161"/>
    <mergeCell ref="X101:AA101"/>
    <mergeCell ref="AF104:AI104"/>
    <mergeCell ref="AF103:AI103"/>
    <mergeCell ref="AF109:AI109"/>
    <mergeCell ref="AB101:AE101"/>
    <mergeCell ref="AB109:AE109"/>
    <mergeCell ref="AF108:AI108"/>
    <mergeCell ref="P101:S101"/>
    <mergeCell ref="P102:S102"/>
    <mergeCell ref="P103:S103"/>
    <mergeCell ref="P104:S104"/>
    <mergeCell ref="AF107:AI107"/>
    <mergeCell ref="T104:W104"/>
    <mergeCell ref="X106:AA106"/>
    <mergeCell ref="P108:S108"/>
    <mergeCell ref="P109:S109"/>
    <mergeCell ref="X109:AA109"/>
    <mergeCell ref="AA143:AE143"/>
    <mergeCell ref="AF143:AJ143"/>
    <mergeCell ref="V141:Z141"/>
    <mergeCell ref="V142:Z142"/>
    <mergeCell ref="AA142:AE142"/>
    <mergeCell ref="AF142:AJ142"/>
    <mergeCell ref="AA144:AE144"/>
    <mergeCell ref="G148:U148"/>
    <mergeCell ref="AF111:AI111"/>
    <mergeCell ref="AF112:AI112"/>
    <mergeCell ref="X112:AA112"/>
    <mergeCell ref="A121:M122"/>
    <mergeCell ref="O126:P126"/>
    <mergeCell ref="X118:AA118"/>
    <mergeCell ref="T119:W119"/>
    <mergeCell ref="X119:AA119"/>
    <mergeCell ref="X111:AA111"/>
    <mergeCell ref="T111:W111"/>
    <mergeCell ref="T114:W114"/>
    <mergeCell ref="Q126:R126"/>
    <mergeCell ref="S126:T126"/>
    <mergeCell ref="T112:W112"/>
    <mergeCell ref="P113:S113"/>
    <mergeCell ref="AF141:AJ141"/>
    <mergeCell ref="AF144:AJ144"/>
    <mergeCell ref="AB117:AE117"/>
    <mergeCell ref="AB118:AE118"/>
    <mergeCell ref="AB119:AE119"/>
    <mergeCell ref="V153:Z153"/>
    <mergeCell ref="V152:Z152"/>
    <mergeCell ref="V144:Z144"/>
    <mergeCell ref="AA153:AE153"/>
    <mergeCell ref="AF153:AJ153"/>
    <mergeCell ref="V151:Z151"/>
    <mergeCell ref="AF152:AJ152"/>
    <mergeCell ref="S121:W121"/>
    <mergeCell ref="S122:W122"/>
    <mergeCell ref="P118:S118"/>
    <mergeCell ref="P119:S119"/>
    <mergeCell ref="AA149:AJ149"/>
    <mergeCell ref="G141:U141"/>
    <mergeCell ref="G146:U146"/>
    <mergeCell ref="G142:U142"/>
    <mergeCell ref="G143:U143"/>
    <mergeCell ref="G144:U144"/>
    <mergeCell ref="G147:U147"/>
    <mergeCell ref="N133:O133"/>
    <mergeCell ref="V143:Z143"/>
    <mergeCell ref="A151:E151"/>
    <mergeCell ref="J156:M156"/>
    <mergeCell ref="G153:U153"/>
    <mergeCell ref="AA147:AJ147"/>
    <mergeCell ref="A146:E146"/>
    <mergeCell ref="V147:Z147"/>
    <mergeCell ref="V146:Z146"/>
    <mergeCell ref="AA146:AJ146"/>
    <mergeCell ref="AA152:AE152"/>
    <mergeCell ref="G154:U154"/>
    <mergeCell ref="V154:Z154"/>
    <mergeCell ref="AA154:AE154"/>
    <mergeCell ref="G151:U151"/>
    <mergeCell ref="G149:U149"/>
    <mergeCell ref="G152:U152"/>
    <mergeCell ref="V148:Z148"/>
    <mergeCell ref="AA148:AJ148"/>
    <mergeCell ref="V149:Z149"/>
    <mergeCell ref="AA151:AE151"/>
    <mergeCell ref="AF151:AJ151"/>
    <mergeCell ref="A156:E156"/>
    <mergeCell ref="A154:B155"/>
    <mergeCell ref="AF154:AJ154"/>
    <mergeCell ref="AB115:AE115"/>
    <mergeCell ref="AB116:AE116"/>
    <mergeCell ref="T116:W116"/>
    <mergeCell ref="T107:W107"/>
    <mergeCell ref="X107:AA107"/>
    <mergeCell ref="AB108:AE108"/>
    <mergeCell ref="X108:AA108"/>
    <mergeCell ref="T108:W108"/>
    <mergeCell ref="X113:AA113"/>
    <mergeCell ref="T113:W113"/>
    <mergeCell ref="AB113:AE113"/>
    <mergeCell ref="X110:AA110"/>
    <mergeCell ref="T109:W109"/>
    <mergeCell ref="AL94:AO94"/>
    <mergeCell ref="AD73:AG73"/>
    <mergeCell ref="AL81:AO81"/>
    <mergeCell ref="AL93:AO93"/>
    <mergeCell ref="AD90:AG90"/>
    <mergeCell ref="AB111:AE111"/>
    <mergeCell ref="AB112:AE112"/>
    <mergeCell ref="AB107:AE107"/>
    <mergeCell ref="AB114:AE114"/>
    <mergeCell ref="AF113:AI113"/>
    <mergeCell ref="AB102:AE102"/>
    <mergeCell ref="AH92:AK92"/>
    <mergeCell ref="AH93:AK93"/>
    <mergeCell ref="AH94:AK94"/>
    <mergeCell ref="AF101:AI101"/>
    <mergeCell ref="AF105:AI105"/>
    <mergeCell ref="AB103:AE103"/>
    <mergeCell ref="AB106:AE106"/>
    <mergeCell ref="AB104:AE104"/>
    <mergeCell ref="AF110:AI110"/>
    <mergeCell ref="AD93:AG93"/>
    <mergeCell ref="AD94:AG94"/>
    <mergeCell ref="AL92:AO92"/>
    <mergeCell ref="Z77:AC77"/>
    <mergeCell ref="AB110:AE110"/>
    <mergeCell ref="P105:S105"/>
    <mergeCell ref="P106:S106"/>
    <mergeCell ref="P107:S107"/>
    <mergeCell ref="AH64:AK64"/>
    <mergeCell ref="AH65:AK65"/>
    <mergeCell ref="AH66:AK66"/>
    <mergeCell ref="AH67:AK67"/>
    <mergeCell ref="AH68:AK68"/>
    <mergeCell ref="AH69:AK69"/>
    <mergeCell ref="AH70:AK70"/>
    <mergeCell ref="R92:U92"/>
    <mergeCell ref="R93:U93"/>
    <mergeCell ref="K85:Q85"/>
    <mergeCell ref="V89:W89"/>
    <mergeCell ref="T102:W102"/>
    <mergeCell ref="X92:Y92"/>
    <mergeCell ref="X93:Y93"/>
    <mergeCell ref="T103:W103"/>
    <mergeCell ref="X105:AA105"/>
    <mergeCell ref="T105:W105"/>
    <mergeCell ref="V90:W90"/>
    <mergeCell ref="K93:Q93"/>
    <mergeCell ref="K81:Q81"/>
    <mergeCell ref="V78:W78"/>
    <mergeCell ref="V79:W79"/>
    <mergeCell ref="I97:AG97"/>
    <mergeCell ref="AF102:AI102"/>
    <mergeCell ref="AF106:AI106"/>
    <mergeCell ref="X103:AA103"/>
    <mergeCell ref="I95:K95"/>
    <mergeCell ref="B14:AO14"/>
    <mergeCell ref="B15:AO15"/>
    <mergeCell ref="B17:AO17"/>
    <mergeCell ref="B18:AO18"/>
    <mergeCell ref="B20:AO20"/>
    <mergeCell ref="B21:AO21"/>
    <mergeCell ref="B23:AO23"/>
    <mergeCell ref="B24:AO24"/>
    <mergeCell ref="B25:AO25"/>
    <mergeCell ref="B26:AO26"/>
    <mergeCell ref="B27:AO27"/>
    <mergeCell ref="B29:AO29"/>
    <mergeCell ref="B30:AO30"/>
    <mergeCell ref="B32:AO32"/>
    <mergeCell ref="B33:AO33"/>
    <mergeCell ref="B36:AO36"/>
    <mergeCell ref="AB105:AE105"/>
    <mergeCell ref="A137:E137"/>
    <mergeCell ref="B40:AO40"/>
    <mergeCell ref="B42:AO42"/>
    <mergeCell ref="B43:AO43"/>
    <mergeCell ref="B45:AO45"/>
    <mergeCell ref="B46:AO46"/>
    <mergeCell ref="B48:AO48"/>
    <mergeCell ref="B49:AO49"/>
    <mergeCell ref="B51:AO51"/>
    <mergeCell ref="B52:AO52"/>
    <mergeCell ref="V91:W91"/>
    <mergeCell ref="V92:W92"/>
    <mergeCell ref="V93:W93"/>
    <mergeCell ref="V63:W64"/>
    <mergeCell ref="V65:W65"/>
    <mergeCell ref="V66:W66"/>
    <mergeCell ref="V67:W67"/>
    <mergeCell ref="V68:W68"/>
    <mergeCell ref="P114:S114"/>
    <mergeCell ref="P115:S115"/>
    <mergeCell ref="V69:W69"/>
    <mergeCell ref="V70:W70"/>
    <mergeCell ref="V80:W80"/>
    <mergeCell ref="V81:W81"/>
    <mergeCell ref="B117:O117"/>
    <mergeCell ref="B103:O103"/>
    <mergeCell ref="B104:O104"/>
    <mergeCell ref="B105:O105"/>
    <mergeCell ref="B106:O106"/>
    <mergeCell ref="B107:O107"/>
    <mergeCell ref="B108:O108"/>
    <mergeCell ref="B37:AO37"/>
    <mergeCell ref="B39:AO39"/>
    <mergeCell ref="B54:AO54"/>
    <mergeCell ref="B55:AO55"/>
    <mergeCell ref="T106:W106"/>
    <mergeCell ref="K84:Q84"/>
    <mergeCell ref="X75:Y75"/>
    <mergeCell ref="X76:Y76"/>
    <mergeCell ref="X87:Y87"/>
    <mergeCell ref="X102:AA102"/>
    <mergeCell ref="Z84:AC84"/>
    <mergeCell ref="Z85:AC85"/>
    <mergeCell ref="Z88:AC88"/>
    <mergeCell ref="Z89:AC89"/>
    <mergeCell ref="K92:Q92"/>
    <mergeCell ref="K87:Q87"/>
    <mergeCell ref="K89:Q89"/>
    <mergeCell ref="P110:S110"/>
    <mergeCell ref="P111:S111"/>
    <mergeCell ref="P112:S112"/>
    <mergeCell ref="I12:N12"/>
    <mergeCell ref="B109:O109"/>
    <mergeCell ref="B110:O110"/>
    <mergeCell ref="B111:O111"/>
    <mergeCell ref="B112:O112"/>
    <mergeCell ref="B116:O116"/>
    <mergeCell ref="A93:J93"/>
    <mergeCell ref="A81:J81"/>
    <mergeCell ref="K83:Q83"/>
    <mergeCell ref="A85:J85"/>
    <mergeCell ref="A84:J84"/>
    <mergeCell ref="R88:U88"/>
    <mergeCell ref="R86:U86"/>
    <mergeCell ref="R82:U82"/>
    <mergeCell ref="K91:Q91"/>
    <mergeCell ref="K90:Q90"/>
    <mergeCell ref="R90:U90"/>
    <mergeCell ref="A90:J90"/>
    <mergeCell ref="T101:W101"/>
    <mergeCell ref="A63:J64"/>
    <mergeCell ref="A69:J69"/>
  </mergeCells>
  <conditionalFormatting sqref="F156:I156">
    <cfRule type="expression" dxfId="12" priority="25">
      <formula>AND($J$156&lt;&gt;0)</formula>
    </cfRule>
  </conditionalFormatting>
  <conditionalFormatting sqref="N133:O133">
    <cfRule type="expression" dxfId="8" priority="8">
      <formula>AND($N$133&gt;24)</formula>
    </cfRule>
  </conditionalFormatting>
  <conditionalFormatting sqref="N137:O137">
    <cfRule type="expression" dxfId="7" priority="5">
      <formula>($N$137&gt;15)</formula>
    </cfRule>
  </conditionalFormatting>
  <conditionalFormatting sqref="AC122">
    <cfRule type="expression" dxfId="4" priority="46">
      <formula>AND($AG$122&lt;&gt;0)</formula>
    </cfRule>
  </conditionalFormatting>
  <conditionalFormatting sqref="AE122:AJ122 J156:M156">
    <cfRule type="expression" dxfId="1" priority="4">
      <formula>AND($AG$122&lt;&gt;0)</formula>
    </cfRule>
  </conditionalFormatting>
  <dataValidations disablePrompts="1" xWindow="498" yWindow="487" count="9">
    <dataValidation type="list" allowBlank="1" showInputMessage="1" showErrorMessage="1" error="Zvolte z povolených možností!" prompt="Vyberte z nabídky" sqref="K65:Q94 AR94 R94:U94" xr:uid="{00000000-0002-0000-0000-000001000000}">
      <formula1>kategorie</formula1>
    </dataValidation>
    <dataValidation allowBlank="1" showInputMessage="1" showErrorMessage="1" prompt="uveďte stručný popis o jaký údaj jde" sqref="A94:J94" xr:uid="{00000000-0002-0000-0000-000002000000}"/>
    <dataValidation allowBlank="1" showInputMessage="1" showErrorMessage="1" error="Zvolte z povolených možností!" promptTitle="Cena v měně pořízení vč. DPH" prompt="Bez DPH uvádějte plnění osvobozené od daně nebo plnění, kde DPH není hrazena dodavateli (přenesená daňová povinnost, samovyměření daně při nákupu z jiné země EU)." sqref="R65:U93" xr:uid="{00000000-0002-0000-0000-000003000000}"/>
    <dataValidation type="list" allowBlank="1" showInputMessage="1" showErrorMessage="1" error="Zvolte z povolených možností!" promptTitle="Vyplnit jen u výdajů v cizí měně" prompt="Vyberte kód měny z nabídky" sqref="V65:V93" xr:uid="{00000000-0002-0000-0000-000004000000}">
      <formula1>měna</formula1>
    </dataValidation>
    <dataValidation allowBlank="1" showInputMessage="1" showErrorMessage="1" promptTitle="Stručný popis výdaje" prompt="Např. CNC obráběcí stroj, stavební bagr pásový kategorie 6-30 tun, stavební materiál apod." sqref="A65:J93" xr:uid="{00000000-0002-0000-0000-000005000000}"/>
    <dataValidation allowBlank="1" showInputMessage="1" showErrorMessage="1" promptTitle="Bude hrazeno úvěrem NRB" prompt="Uvádí se v Kč." sqref="AD65:AK93" xr:uid="{00000000-0002-0000-0000-000006000000}"/>
    <dataValidation allowBlank="1" showInputMessage="1" showErrorMessage="1" promptTitle="Jen cizí měny" prompt="Vyplňuje se, pokud jsou v tabulce výše uvedeny i výdaje v cizí měně" sqref="I95:K95" xr:uid="{00000000-0002-0000-0000-000009000000}"/>
    <dataValidation allowBlank="1" showInputMessage="1" showErrorMessage="1" error="Zvolte z povolených možností!" promptTitle="Vyplnit jen u výdajů v cizí měně" prompt="Používá se kurz devizového trhu ČNB ke dni podání žádosti o úvěr NRB. Po vyplnění data podání žádosti do pole pod touto tabulkou se zobrazí link na správné kurzy." sqref="X65:Y93" xr:uid="{00000000-0002-0000-0000-00000A000000}"/>
    <dataValidation type="list" allowBlank="1" showInputMessage="1" showErrorMessage="1" sqref="I12:N12" xr:uid="{C8E2D1FD-714B-4DE1-A7C2-FBE175EBA959}">
      <formula1>"rodinný podnik,ostatní"</formula1>
    </dataValidation>
  </dataValidations>
  <pageMargins left="0.43307086614173229" right="0.23622047244094491" top="0.74803149606299213" bottom="0.74803149606299213" header="0.31496062992125984" footer="0.31496062992125984"/>
  <pageSetup paperSize="9" scale="92" orientation="landscape" r:id="rId1"/>
  <headerFooter>
    <oddFooter>&amp;L&amp;"Arial,Obyčejné"&amp;6verze šablony 2.1&amp;C&amp;9&amp;P.</oddFooter>
  </headerFooter>
  <rowBreaks count="1" manualBreakCount="1">
    <brk id="158" max="40" man="1"/>
  </rowBreaks>
  <colBreaks count="1" manualBreakCount="1">
    <brk id="41" max="172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2" id="{00000000-000E-0000-0000-000002000000}">
            <xm:f>AND(_vst!$AR$32=0)</xm:f>
            <x14:dxf>
              <fill>
                <patternFill>
                  <bgColor theme="0" tint="-4.9989318521683403E-2"/>
                </patternFill>
              </fill>
            </x14:dxf>
          </x14:cfRule>
          <xm:sqref>I95:K95</xm:sqref>
        </x14:conditionalFormatting>
        <x14:conditionalFormatting xmlns:xm="http://schemas.microsoft.com/office/excel/2006/main">
          <x14:cfRule type="expression" priority="73" id="{00000000-000E-0000-0000-000001000000}">
            <xm:f>AND(_vst!$AR$32&gt;0)</xm:f>
            <x14:dxf>
              <font>
                <u/>
                <color rgb="FF0070C0"/>
              </font>
              <fill>
                <patternFill patternType="none">
                  <bgColor auto="1"/>
                </patternFill>
              </fill>
            </x14:dxf>
          </x14:cfRule>
          <xm:sqref>I97:AG97</xm:sqref>
        </x14:conditionalFormatting>
        <x14:conditionalFormatting xmlns:xm="http://schemas.microsoft.com/office/excel/2006/main">
          <x14:cfRule type="expression" priority="79" id="{AB062F94-C344-4688-9131-BB533AAFB212}">
            <xm:f>AND(_vst!$AR$33&gt;0)</xm:f>
            <x14:dxf>
              <font>
                <color rgb="FFFF0000"/>
              </font>
            </x14:dxf>
          </x14:cfRule>
          <xm:sqref>L95</xm:sqref>
        </x14:conditionalFormatting>
        <x14:conditionalFormatting xmlns:xm="http://schemas.microsoft.com/office/excel/2006/main">
          <x14:cfRule type="expression" priority="74" id="{F421845B-D8CF-42D4-BAAC-A8E3BE67F609}">
            <xm:f>AND(_vst!$AR$41=1)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O124:P124</xm:sqref>
        </x14:conditionalFormatting>
        <x14:conditionalFormatting xmlns:xm="http://schemas.microsoft.com/office/excel/2006/main">
          <x14:cfRule type="expression" priority="75" id="{F15748EF-F436-4625-B556-7732F76700F5}">
            <xm:f>AND(_vst!$AV$41=1)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O126:P126</xm:sqref>
        </x14:conditionalFormatting>
        <x14:conditionalFormatting xmlns:xm="http://schemas.microsoft.com/office/excel/2006/main">
          <x14:cfRule type="expression" priority="78" id="{8E03723C-EBBA-4FCC-B69E-3851E01FAFB1}">
            <xm:f>AND(_vst!$AR2&gt;0)</xm:f>
            <x14:dxf>
              <fill>
                <patternFill>
                  <bgColor theme="0" tint="-4.9989318521683403E-2"/>
                </patternFill>
              </fill>
            </x14:dxf>
          </x14:cfRule>
          <xm:sqref>AD65:AG93</xm:sqref>
        </x14:conditionalFormatting>
        <x14:conditionalFormatting xmlns:xm="http://schemas.microsoft.com/office/excel/2006/main">
          <x14:cfRule type="expression" priority="76" id="{00000000-000E-0000-0000-000023000000}">
            <xm:f>AND(_vst!$AR$31=1)</xm:f>
            <x14:dxf>
              <font>
                <color rgb="FFFF0000"/>
              </font>
              <fill>
                <patternFill>
                  <bgColor theme="9" tint="0.79998168889431442"/>
                </patternFill>
              </fill>
            </x14:dxf>
          </x14:cfRule>
          <xm:sqref>AD94:AK94</xm:sqref>
        </x14:conditionalFormatting>
        <x14:conditionalFormatting xmlns:xm="http://schemas.microsoft.com/office/excel/2006/main">
          <x14:cfRule type="expression" priority="80" id="{00000000-000E-0000-0000-000006000000}">
            <xm:f>AND($N$135&gt;_vst!$AR$57)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N135:O135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N1:BG57"/>
  <sheetViews>
    <sheetView zoomScaleNormal="100" workbookViewId="0">
      <pane ySplit="1" topLeftCell="A2" activePane="bottomLeft" state="frozen"/>
      <selection pane="bottomLeft" activeCell="B6" sqref="B6"/>
    </sheetView>
  </sheetViews>
  <sheetFormatPr defaultColWidth="9.140625" defaultRowHeight="12.75" x14ac:dyDescent="0.2"/>
  <cols>
    <col min="1" max="39" width="9.140625" style="2"/>
    <col min="40" max="40" width="32.140625" style="2" hidden="1" customWidth="1"/>
    <col min="41" max="41" width="51" style="2" hidden="1" customWidth="1"/>
    <col min="42" max="42" width="7.28515625" style="2" hidden="1" customWidth="1"/>
    <col min="43" max="43" width="53.7109375" style="2" hidden="1" customWidth="1"/>
    <col min="44" max="44" width="14.140625" style="2" hidden="1" customWidth="1"/>
    <col min="45" max="47" width="9.140625" style="2" hidden="1" customWidth="1"/>
    <col min="48" max="48" width="14.7109375" style="2" hidden="1" customWidth="1"/>
    <col min="49" max="52" width="9.140625" style="2" hidden="1" customWidth="1"/>
    <col min="53" max="16384" width="9.140625" style="2"/>
  </cols>
  <sheetData>
    <row r="1" spans="40:59" x14ac:dyDescent="0.2">
      <c r="AN1" s="1" t="s">
        <v>43</v>
      </c>
      <c r="AO1" s="1" t="s">
        <v>48</v>
      </c>
      <c r="AP1" s="1" t="s">
        <v>79</v>
      </c>
      <c r="AQ1" s="1" t="s">
        <v>123</v>
      </c>
      <c r="AR1" s="6" t="s">
        <v>47</v>
      </c>
      <c r="AS1" s="6" t="s">
        <v>71</v>
      </c>
      <c r="AT1" s="6" t="s">
        <v>49</v>
      </c>
      <c r="AU1" s="6" t="s">
        <v>150</v>
      </c>
      <c r="AV1" s="6" t="s">
        <v>70</v>
      </c>
      <c r="AW1" s="6" t="s">
        <v>172</v>
      </c>
      <c r="AX1" s="6"/>
      <c r="BA1" s="7"/>
      <c r="BB1" s="7"/>
      <c r="BC1" s="7"/>
      <c r="BD1" s="7"/>
      <c r="BE1" s="7"/>
      <c r="BF1" s="7"/>
      <c r="BG1" s="7"/>
    </row>
    <row r="2" spans="40:59" x14ac:dyDescent="0.2">
      <c r="AN2" s="9" t="s">
        <v>189</v>
      </c>
      <c r="AO2" s="3" t="s">
        <v>167</v>
      </c>
      <c r="AP2" s="2" t="s">
        <v>78</v>
      </c>
      <c r="AQ2" s="2" t="s">
        <v>124</v>
      </c>
      <c r="AR2" s="8">
        <f>IF(OR(projekt!K65=_vst!$AN$5,projekt!K65=_vst!$AN$13,projekt!K65=_vst!$AN$11,projekt!K65=_vst!$AN$12,projekt!K65=_vst!$AN$14,projekt!K65=_vst!$AN$6),1,IF(projekt!K65=_vst!$AN$7,2,0))</f>
        <v>0</v>
      </c>
      <c r="AS2" s="8">
        <f>IF(OR(projekt!V65&lt;&gt;"",projekt!X65&lt;&gt;""),1,0)</f>
        <v>0</v>
      </c>
      <c r="AT2" s="8">
        <f>IF(projekt!AD65&gt;0,IF(AR2&gt;0,1,0),0)</f>
        <v>0</v>
      </c>
      <c r="AU2" s="8">
        <f>IF(projekt!AL65&lt;0,1,0)</f>
        <v>0</v>
      </c>
      <c r="AV2" s="8">
        <f>IF(OR(AND(projekt!V65="",projekt!X65&lt;&gt;""),AND(projekt!V65&lt;&gt;"",projekt!X65="")),1,0)</f>
        <v>0</v>
      </c>
      <c r="AW2" s="7">
        <f ca="1">IF(SUM(_vst!AT2:AT30,_vst!AU2:AU30,_vst!AR31,_vst!AR33,_vst!AV2:AV30,_vst!AR41,_vst!AV41,AR34)=0,0,1)</f>
        <v>0</v>
      </c>
      <c r="AX2" s="7"/>
      <c r="BA2" s="7"/>
      <c r="BB2" s="7"/>
      <c r="BC2" s="7"/>
      <c r="BD2" s="7"/>
      <c r="BE2" s="7"/>
      <c r="BF2" s="7"/>
      <c r="BG2" s="7"/>
    </row>
    <row r="3" spans="40:59" x14ac:dyDescent="0.2">
      <c r="AN3" s="9" t="s">
        <v>140</v>
      </c>
      <c r="AO3" s="3" t="s">
        <v>120</v>
      </c>
      <c r="AP3" s="2" t="s">
        <v>80</v>
      </c>
      <c r="AQ3" s="2" t="s">
        <v>125</v>
      </c>
      <c r="AR3" s="8">
        <f>IF(OR(projekt!K66=_vst!$AN$5,projekt!K66=_vst!$AN$13,projekt!K66=_vst!$AN$11,projekt!K66=_vst!$AN$12,projekt!K66=_vst!$AN$14,projekt!K66=_vst!$AN$6),1,IF(projekt!K66=_vst!$AN$7,2,0))</f>
        <v>0</v>
      </c>
      <c r="AS3" s="8">
        <f>IF(OR(projekt!V66&lt;&gt;"",projekt!X66&lt;&gt;""),1,0)</f>
        <v>0</v>
      </c>
      <c r="AT3" s="8">
        <f>IF(projekt!AD66&gt;0,IF(AR3&gt;0,1,0),0)</f>
        <v>0</v>
      </c>
      <c r="AU3" s="8">
        <f>IF(projekt!AL66&lt;0,1,0)</f>
        <v>0</v>
      </c>
      <c r="AV3" s="8">
        <f>IF(OR(AND(projekt!V66="",projekt!X66&lt;&gt;""),AND(projekt!V66&lt;&gt;"",projekt!X66="")),1,0)</f>
        <v>0</v>
      </c>
      <c r="AW3" s="7"/>
      <c r="AX3" s="7"/>
      <c r="BA3" s="7"/>
      <c r="BB3" s="7"/>
      <c r="BC3" s="7"/>
      <c r="BD3" s="7"/>
      <c r="BE3" s="7"/>
      <c r="BF3" s="7"/>
      <c r="BG3" s="7"/>
    </row>
    <row r="4" spans="40:59" x14ac:dyDescent="0.2">
      <c r="AN4" s="3" t="s">
        <v>187</v>
      </c>
      <c r="AO4" s="3" t="s">
        <v>168</v>
      </c>
      <c r="AP4" s="2" t="s">
        <v>81</v>
      </c>
      <c r="AQ4" s="2" t="s">
        <v>126</v>
      </c>
      <c r="AR4" s="8">
        <f>IF(OR(projekt!K67=_vst!$AN$5,projekt!K67=_vst!$AN$13,projekt!K67=_vst!$AN$11,projekt!K67=_vst!$AN$12,projekt!K67=_vst!$AN$14,projekt!K67=_vst!$AN$6),1,IF(projekt!K67=_vst!$AN$7,2,0))</f>
        <v>0</v>
      </c>
      <c r="AS4" s="8">
        <f>IF(OR(projekt!V67&lt;&gt;"",projekt!X67&lt;&gt;""),1,0)</f>
        <v>0</v>
      </c>
      <c r="AT4" s="8">
        <f>IF(projekt!AD67&gt;0,IF(AR4&gt;0,1,0),0)</f>
        <v>0</v>
      </c>
      <c r="AU4" s="8">
        <f>IF(projekt!AL67&lt;0,1,0)</f>
        <v>0</v>
      </c>
      <c r="AV4" s="8">
        <f>IF(OR(AND(projekt!V67="",projekt!X67&lt;&gt;""),AND(projekt!V67&lt;&gt;"",projekt!X67="")),1,0)</f>
        <v>0</v>
      </c>
      <c r="AW4" s="7"/>
      <c r="AX4" s="7"/>
      <c r="BA4" s="7"/>
      <c r="BB4" s="7"/>
      <c r="BC4" s="7"/>
      <c r="BD4" s="7"/>
      <c r="BE4" s="7"/>
      <c r="BF4" s="7"/>
      <c r="BG4" s="7"/>
    </row>
    <row r="5" spans="40:59" x14ac:dyDescent="0.2">
      <c r="AN5" s="2" t="s">
        <v>190</v>
      </c>
      <c r="AO5" s="9" t="s">
        <v>210</v>
      </c>
      <c r="AP5" s="2" t="s">
        <v>82</v>
      </c>
      <c r="AQ5" s="2" t="s">
        <v>127</v>
      </c>
      <c r="AR5" s="8">
        <f>IF(OR(projekt!K68=_vst!$AN$5,projekt!K68=_vst!$AN$13,projekt!K68=_vst!$AN$11,projekt!K68=_vst!$AN$12,projekt!K68=_vst!$AN$14,projekt!K68=_vst!$AN$6),1,IF(projekt!K68=_vst!$AN$7,2,0))</f>
        <v>0</v>
      </c>
      <c r="AS5" s="8">
        <f>IF(OR(projekt!V68&lt;&gt;"",projekt!X68&lt;&gt;""),1,0)</f>
        <v>0</v>
      </c>
      <c r="AT5" s="8">
        <f>IF(projekt!AD68&gt;0,IF(AR5&gt;0,1,0),0)</f>
        <v>0</v>
      </c>
      <c r="AU5" s="8">
        <f>IF(projekt!AL68&lt;0,1,0)</f>
        <v>0</v>
      </c>
      <c r="AV5" s="8">
        <f>IF(OR(AND(projekt!V68="",projekt!X68&lt;&gt;""),AND(projekt!V68&lt;&gt;"",projekt!X68="")),1,0)</f>
        <v>0</v>
      </c>
      <c r="AW5" s="7"/>
      <c r="AX5" s="7"/>
      <c r="BA5" s="7"/>
      <c r="BB5" s="7"/>
      <c r="BC5" s="7"/>
      <c r="BD5" s="7"/>
      <c r="BE5" s="7"/>
      <c r="BF5" s="7"/>
      <c r="BG5" s="7"/>
    </row>
    <row r="6" spans="40:59" x14ac:dyDescent="0.2">
      <c r="AN6" s="2" t="s">
        <v>205</v>
      </c>
      <c r="AO6" s="9" t="s">
        <v>169</v>
      </c>
      <c r="AP6" s="2" t="s">
        <v>84</v>
      </c>
      <c r="AQ6" s="2" t="s">
        <v>128</v>
      </c>
      <c r="AR6" s="8">
        <f>IF(OR(projekt!K69=_vst!$AN$5,projekt!K69=_vst!$AN$13,projekt!K69=_vst!$AN$11,projekt!K69=_vst!$AN$12,projekt!K69=_vst!$AN$14,projekt!K69=_vst!$AN$6),1,IF(projekt!K69=_vst!$AN$7,2,0))</f>
        <v>0</v>
      </c>
      <c r="AS6" s="8">
        <f>IF(OR(projekt!V69&lt;&gt;"",projekt!X69&lt;&gt;""),1,0)</f>
        <v>0</v>
      </c>
      <c r="AT6" s="8">
        <f>IF(projekt!AD69&gt;0,IF(AR6&gt;0,1,0),0)</f>
        <v>0</v>
      </c>
      <c r="AU6" s="8">
        <f>IF(projekt!AL69&lt;0,1,0)</f>
        <v>0</v>
      </c>
      <c r="AV6" s="8">
        <f>IF(OR(AND(projekt!V69="",projekt!X69&lt;&gt;""),AND(projekt!V69&lt;&gt;"",projekt!X69="")),1,0)</f>
        <v>0</v>
      </c>
      <c r="AW6" s="7"/>
      <c r="AX6" s="7"/>
      <c r="BA6" s="7"/>
      <c r="BB6" s="7"/>
      <c r="BC6" s="7"/>
      <c r="BD6" s="7"/>
      <c r="BE6" s="7"/>
      <c r="BF6" s="7"/>
      <c r="BG6" s="7"/>
    </row>
    <row r="7" spans="40:59" x14ac:dyDescent="0.2">
      <c r="AN7" s="3" t="s">
        <v>185</v>
      </c>
      <c r="AO7" s="9" t="str">
        <f>CONCATENATE("výše zvýhodněného úvěru musí být v rozmezí ",_vst!AT51,"-",_vst!AT52," mil. Kč")</f>
        <v>výše zvýhodněného úvěru musí být v rozmezí 1-100 mil. Kč</v>
      </c>
      <c r="AP7" s="2" t="s">
        <v>83</v>
      </c>
      <c r="AR7" s="8">
        <f>IF(OR(projekt!K70=_vst!$AN$5,projekt!K70=_vst!$AN$13,projekt!K70=_vst!$AN$11,projekt!K70=_vst!$AN$12,projekt!K70=_vst!$AN$14,projekt!K70=_vst!$AN$6),1,IF(projekt!K70=_vst!$AN$7,2,0))</f>
        <v>0</v>
      </c>
      <c r="AS7" s="8">
        <f>IF(OR(projekt!V70&lt;&gt;"",projekt!X70&lt;&gt;""),1,0)</f>
        <v>0</v>
      </c>
      <c r="AT7" s="8">
        <f>IF(projekt!AD70&gt;0,IF(AR7&gt;0,1,0),0)</f>
        <v>0</v>
      </c>
      <c r="AU7" s="8">
        <f>IF(projekt!AL70&lt;0,1,0)</f>
        <v>0</v>
      </c>
      <c r="AV7" s="8">
        <f>IF(OR(AND(projekt!V70="",projekt!X70&lt;&gt;""),AND(projekt!V70&lt;&gt;"",projekt!X70="")),1,0)</f>
        <v>0</v>
      </c>
      <c r="AW7" s="7"/>
      <c r="AX7" s="7"/>
      <c r="BA7" s="7"/>
      <c r="BB7" s="7"/>
      <c r="BC7" s="7"/>
      <c r="BD7" s="7"/>
      <c r="BE7" s="7"/>
      <c r="BF7" s="7"/>
      <c r="BG7" s="7"/>
    </row>
    <row r="8" spans="40:59" x14ac:dyDescent="0.2">
      <c r="AN8" s="3" t="s">
        <v>44</v>
      </c>
      <c r="AO8" s="10" t="s">
        <v>170</v>
      </c>
      <c r="AP8" s="2" t="s">
        <v>97</v>
      </c>
      <c r="AR8" s="8">
        <f>IF(OR(projekt!K71=_vst!$AN$5,projekt!K71=_vst!$AN$13,projekt!K71=_vst!$AN$11,projekt!K71=_vst!$AN$12,projekt!K71=_vst!$AN$14,projekt!K71=_vst!$AN$6),1,IF(projekt!K71=_vst!$AN$7,2,0))</f>
        <v>0</v>
      </c>
      <c r="AS8" s="8">
        <f>IF(OR(projekt!V71&lt;&gt;"",projekt!X71&lt;&gt;""),1,0)</f>
        <v>0</v>
      </c>
      <c r="AT8" s="8">
        <f>IF(projekt!AD71&gt;0,IF(AR8&gt;0,1,0),0)</f>
        <v>0</v>
      </c>
      <c r="AU8" s="8">
        <f>IF(projekt!AL71&lt;0,1,0)</f>
        <v>0</v>
      </c>
      <c r="AV8" s="8">
        <f>IF(OR(AND(projekt!V71="",projekt!X71&lt;&gt;""),AND(projekt!V71&lt;&gt;"",projekt!X71="")),1,0)</f>
        <v>0</v>
      </c>
      <c r="AW8" s="7"/>
      <c r="AX8" s="7"/>
      <c r="BA8" s="7"/>
      <c r="BB8" s="7"/>
      <c r="BC8" s="7"/>
      <c r="BD8" s="7"/>
      <c r="BE8" s="7"/>
      <c r="BF8" s="7"/>
      <c r="BG8" s="7"/>
    </row>
    <row r="9" spans="40:59" x14ac:dyDescent="0.2">
      <c r="AN9" s="3" t="s">
        <v>196</v>
      </c>
      <c r="AO9" s="3" t="s">
        <v>61</v>
      </c>
      <c r="AP9" s="2" t="s">
        <v>85</v>
      </c>
      <c r="AQ9" s="4" t="s">
        <v>146</v>
      </c>
      <c r="AR9" s="8">
        <f>IF(OR(projekt!K72=_vst!$AN$5,projekt!K72=_vst!$AN$13,projekt!K72=_vst!$AN$11,projekt!K72=_vst!$AN$12,projekt!K72=_vst!$AN$14,projekt!K72=_vst!$AN$6),1,IF(projekt!K72=_vst!$AN$7,2,0))</f>
        <v>0</v>
      </c>
      <c r="AS9" s="8">
        <f>IF(OR(projekt!V72&lt;&gt;"",projekt!X72&lt;&gt;""),1,0)</f>
        <v>0</v>
      </c>
      <c r="AT9" s="8">
        <f>IF(projekt!AD72&gt;0,IF(AR9&gt;0,1,0),0)</f>
        <v>0</v>
      </c>
      <c r="AU9" s="8">
        <f>IF(projekt!AL72&lt;0,1,0)</f>
        <v>0</v>
      </c>
      <c r="AV9" s="8">
        <f>IF(OR(AND(projekt!V72="",projekt!X72&lt;&gt;""),AND(projekt!V72&lt;&gt;"",projekt!X72="")),1,0)</f>
        <v>0</v>
      </c>
      <c r="AW9" s="7"/>
      <c r="AX9" s="7"/>
      <c r="BA9" s="7"/>
      <c r="BB9" s="7"/>
      <c r="BC9" s="7"/>
      <c r="BD9" s="7"/>
      <c r="BE9" s="7"/>
      <c r="BF9" s="7"/>
      <c r="BG9" s="7"/>
    </row>
    <row r="10" spans="40:59" ht="15" x14ac:dyDescent="0.25">
      <c r="AN10" s="3" t="s">
        <v>55</v>
      </c>
      <c r="AO10" s="11" t="s">
        <v>165</v>
      </c>
      <c r="AP10" s="2" t="s">
        <v>86</v>
      </c>
      <c r="AQ10" s="5" t="s">
        <v>147</v>
      </c>
      <c r="AR10" s="8">
        <f>IF(OR(projekt!K73=_vst!$AN$5,projekt!K73=_vst!$AN$13,projekt!K73=_vst!$AN$11,projekt!K73=_vst!$AN$12,projekt!K73=_vst!$AN$14,projekt!K73=_vst!$AN$6),1,IF(projekt!K73=_vst!$AN$7,2,0))</f>
        <v>0</v>
      </c>
      <c r="AS10" s="8">
        <f>IF(OR(projekt!V73&lt;&gt;"",projekt!X73&lt;&gt;""),1,0)</f>
        <v>0</v>
      </c>
      <c r="AT10" s="8">
        <f>IF(projekt!AD73&gt;0,IF(AR10&gt;0,1,0),0)</f>
        <v>0</v>
      </c>
      <c r="AU10" s="8">
        <f>IF(projekt!AL73&lt;0,1,0)</f>
        <v>0</v>
      </c>
      <c r="AV10" s="8">
        <f>IF(OR(AND(projekt!V73="",projekt!X73&lt;&gt;""),AND(projekt!V73&lt;&gt;"",projekt!X73="")),1,0)</f>
        <v>0</v>
      </c>
      <c r="AW10" s="7"/>
      <c r="AX10" s="7"/>
      <c r="BA10" s="7"/>
      <c r="BB10" s="7"/>
      <c r="BC10" s="7"/>
      <c r="BD10" s="7"/>
      <c r="BE10" s="7"/>
      <c r="BF10" s="7"/>
      <c r="BG10" s="7"/>
    </row>
    <row r="11" spans="40:59" x14ac:dyDescent="0.2">
      <c r="AN11" s="3" t="s">
        <v>45</v>
      </c>
      <c r="AO11" s="9" t="s">
        <v>64</v>
      </c>
      <c r="AP11" s="2" t="s">
        <v>78</v>
      </c>
      <c r="AQ11" s="2" t="str">
        <f>CONCATENATE(AQ10,CONCATENATE(AQ12,".",AQ13,".",AQ14))</f>
        <v>https://www.cnb.cz/cs/financni-trhy/devizovy-trh/kurzy-devizoveho-trhu/kurzy-devizoveho-trhu/index.html?date=0.01.1900</v>
      </c>
      <c r="AR11" s="8">
        <f>IF(OR(projekt!K74=_vst!$AN$5,projekt!K74=_vst!$AN$13,projekt!K74=_vst!$AN$11,projekt!K74=_vst!$AN$12,projekt!K74=_vst!$AN$14,projekt!K74=_vst!$AN$6),1,IF(projekt!K74=_vst!$AN$7,2,0))</f>
        <v>0</v>
      </c>
      <c r="AS11" s="8">
        <f>IF(OR(projekt!V74&lt;&gt;"",projekt!X74&lt;&gt;""),1,0)</f>
        <v>0</v>
      </c>
      <c r="AT11" s="8">
        <f>IF(projekt!AD74&gt;0,IF(AR11&gt;0,1,0),0)</f>
        <v>0</v>
      </c>
      <c r="AU11" s="8">
        <f>IF(projekt!AL74&lt;0,1,0)</f>
        <v>0</v>
      </c>
      <c r="AV11" s="8">
        <f>IF(OR(AND(projekt!V74="",projekt!X74&lt;&gt;""),AND(projekt!V74&lt;&gt;"",projekt!X74="")),1,0)</f>
        <v>0</v>
      </c>
      <c r="AW11" s="7"/>
      <c r="AX11" s="7"/>
      <c r="BA11" s="7"/>
      <c r="BB11" s="7"/>
      <c r="BC11" s="7"/>
      <c r="BD11" s="7"/>
      <c r="BE11" s="7"/>
      <c r="BF11" s="7"/>
      <c r="BG11" s="7"/>
    </row>
    <row r="12" spans="40:59" x14ac:dyDescent="0.2">
      <c r="AN12" s="3" t="s">
        <v>46</v>
      </c>
      <c r="AO12" s="9" t="s">
        <v>117</v>
      </c>
      <c r="AP12" s="2" t="s">
        <v>88</v>
      </c>
      <c r="AQ12" s="2">
        <f>DAY(projekt!I95)</f>
        <v>0</v>
      </c>
      <c r="AR12" s="8">
        <f>IF(OR(projekt!K75=_vst!$AN$5,projekt!K75=_vst!$AN$13,projekt!K75=_vst!$AN$11,projekt!K75=_vst!$AN$12,projekt!K75=_vst!$AN$14,projekt!K75=_vst!$AN$6),1,IF(projekt!K75=_vst!$AN$7,2,0))</f>
        <v>0</v>
      </c>
      <c r="AS12" s="8">
        <f>IF(OR(projekt!V75&lt;&gt;"",projekt!X75&lt;&gt;""),1,0)</f>
        <v>0</v>
      </c>
      <c r="AT12" s="8">
        <f>IF(projekt!AD75&gt;0,IF(AR12&gt;0,1,0),0)</f>
        <v>0</v>
      </c>
      <c r="AU12" s="8">
        <f>IF(projekt!AL75&lt;0,1,0)</f>
        <v>0</v>
      </c>
      <c r="AV12" s="8">
        <f>IF(OR(AND(projekt!V75="",projekt!X75&lt;&gt;""),AND(projekt!V75&lt;&gt;"",projekt!X75="")),1,0)</f>
        <v>0</v>
      </c>
      <c r="AW12" s="7"/>
      <c r="AX12" s="7"/>
      <c r="BA12" s="7"/>
      <c r="BB12" s="7"/>
      <c r="BC12" s="7"/>
      <c r="BD12" s="7"/>
      <c r="BE12" s="7"/>
      <c r="BF12" s="7"/>
      <c r="BG12" s="7"/>
    </row>
    <row r="13" spans="40:59" x14ac:dyDescent="0.2">
      <c r="AN13" s="3" t="s">
        <v>2</v>
      </c>
      <c r="AO13" s="9" t="s">
        <v>118</v>
      </c>
      <c r="AP13" s="2" t="s">
        <v>89</v>
      </c>
      <c r="AQ13" s="93" t="str">
        <f>IF(AQ16&lt;10,CONCATENATE("0",AQ16),AQ16)</f>
        <v>01</v>
      </c>
      <c r="AR13" s="8">
        <f>IF(OR(projekt!K76=_vst!$AN$5,projekt!K76=_vst!$AN$13,projekt!K76=_vst!$AN$11,projekt!K76=_vst!$AN$12,projekt!K76=_vst!$AN$14,projekt!K76=_vst!$AN$6),1,IF(projekt!K76=_vst!$AN$7,2,0))</f>
        <v>0</v>
      </c>
      <c r="AS13" s="8">
        <f>IF(OR(projekt!V76&lt;&gt;"",projekt!X76&lt;&gt;""),1,0)</f>
        <v>0</v>
      </c>
      <c r="AT13" s="8">
        <f>IF(projekt!AD76&gt;0,IF(AR13&gt;0,1,0),0)</f>
        <v>0</v>
      </c>
      <c r="AU13" s="8">
        <f>IF(projekt!AL76&lt;0,1,0)</f>
        <v>0</v>
      </c>
      <c r="AV13" s="8">
        <f>IF(OR(AND(projekt!V76="",projekt!X76&lt;&gt;""),AND(projekt!V76&lt;&gt;"",projekt!X76="")),1,0)</f>
        <v>0</v>
      </c>
      <c r="AW13" s="7"/>
      <c r="AX13" s="7"/>
      <c r="BA13" s="7"/>
      <c r="BB13" s="7"/>
      <c r="BC13" s="7"/>
      <c r="BD13" s="7"/>
      <c r="BE13" s="7"/>
      <c r="BF13" s="7"/>
      <c r="BG13" s="7"/>
    </row>
    <row r="14" spans="40:59" x14ac:dyDescent="0.2">
      <c r="AN14" s="3" t="s">
        <v>121</v>
      </c>
      <c r="AO14" s="9" t="s">
        <v>119</v>
      </c>
      <c r="AP14" s="2" t="s">
        <v>98</v>
      </c>
      <c r="AQ14" s="2">
        <f>YEAR(projekt!I95)</f>
        <v>1900</v>
      </c>
      <c r="AR14" s="8">
        <f>IF(OR(projekt!K77=_vst!$AN$5,projekt!K77=_vst!$AN$13,projekt!K77=_vst!$AN$11,projekt!K77=_vst!$AN$12,projekt!K77=_vst!$AN$14,projekt!K77=_vst!$AN$6),1,IF(projekt!K77=_vst!$AN$7,2,0))</f>
        <v>0</v>
      </c>
      <c r="AS14" s="8">
        <f>IF(OR(projekt!V77&lt;&gt;"",projekt!X77&lt;&gt;""),1,0)</f>
        <v>0</v>
      </c>
      <c r="AT14" s="8">
        <f>IF(projekt!AD77&gt;0,IF(AR14&gt;0,1,0),0)</f>
        <v>0</v>
      </c>
      <c r="AU14" s="8">
        <f>IF(projekt!AL77&lt;0,1,0)</f>
        <v>0</v>
      </c>
      <c r="AV14" s="8">
        <f>IF(OR(AND(projekt!V77="",projekt!X77&lt;&gt;""),AND(projekt!V77&lt;&gt;"",projekt!X77="")),1,0)</f>
        <v>0</v>
      </c>
      <c r="AW14" s="7"/>
      <c r="AX14" s="7"/>
      <c r="BA14" s="7"/>
      <c r="BB14" s="7"/>
      <c r="BC14" s="7"/>
      <c r="BD14" s="7"/>
      <c r="BE14" s="7"/>
      <c r="BF14" s="7"/>
      <c r="BG14" s="7"/>
    </row>
    <row r="15" spans="40:59" x14ac:dyDescent="0.2">
      <c r="AO15" s="9" t="s">
        <v>202</v>
      </c>
      <c r="AP15" s="2" t="s">
        <v>109</v>
      </c>
      <c r="AQ15" s="20">
        <f ca="1">TODAY()</f>
        <v>46190</v>
      </c>
      <c r="AR15" s="8">
        <f>IF(OR(projekt!K78=_vst!$AN$5,projekt!K78=_vst!$AN$13,projekt!K78=_vst!$AN$11,projekt!K78=_vst!$AN$12,projekt!K78=_vst!$AN$14,projekt!K78=_vst!$AN$6),1,IF(projekt!K78=_vst!$AN$7,2,0))</f>
        <v>0</v>
      </c>
      <c r="AS15" s="8">
        <f>IF(OR(projekt!V78&lt;&gt;"",projekt!X78&lt;&gt;""),1,0)</f>
        <v>0</v>
      </c>
      <c r="AT15" s="8">
        <f>IF(projekt!AD78&gt;0,IF(AR15&gt;0,1,0),0)</f>
        <v>0</v>
      </c>
      <c r="AU15" s="8">
        <f>IF(projekt!AL78&lt;0,1,0)</f>
        <v>0</v>
      </c>
      <c r="AV15" s="8">
        <f>IF(OR(AND(projekt!V78="",projekt!X78&lt;&gt;""),AND(projekt!V78&lt;&gt;"",projekt!X78="")),1,0)</f>
        <v>0</v>
      </c>
      <c r="AW15" s="7"/>
      <c r="AX15" s="7"/>
      <c r="BA15" s="7"/>
      <c r="BB15" s="7"/>
      <c r="BC15" s="7"/>
      <c r="BD15" s="7"/>
      <c r="BE15" s="7"/>
      <c r="BF15" s="7"/>
      <c r="BG15" s="7"/>
    </row>
    <row r="16" spans="40:59" x14ac:dyDescent="0.2">
      <c r="AO16" s="2" t="s">
        <v>203</v>
      </c>
      <c r="AP16" s="2" t="s">
        <v>91</v>
      </c>
      <c r="AQ16" s="2">
        <f>MONTH(projekt!I95)</f>
        <v>1</v>
      </c>
      <c r="AR16" s="8">
        <f>IF(OR(projekt!K79=_vst!$AN$5,projekt!K79=_vst!$AN$13,projekt!K79=_vst!$AN$11,projekt!K79=_vst!$AN$12,projekt!K79=_vst!$AN$14,projekt!K79=_vst!$AN$6),1,IF(projekt!K79=_vst!$AN$7,2,0))</f>
        <v>0</v>
      </c>
      <c r="AS16" s="8">
        <f>IF(OR(projekt!V79&lt;&gt;"",projekt!X79&lt;&gt;""),1,0)</f>
        <v>0</v>
      </c>
      <c r="AT16" s="8">
        <f>IF(projekt!AD79&gt;0,IF(AR16&gt;0,1,0),0)</f>
        <v>0</v>
      </c>
      <c r="AU16" s="8">
        <f>IF(projekt!AL79&lt;0,1,0)</f>
        <v>0</v>
      </c>
      <c r="AV16" s="8">
        <f>IF(OR(AND(projekt!V79="",projekt!X79&lt;&gt;""),AND(projekt!V79&lt;&gt;"",projekt!X79="")),1,0)</f>
        <v>0</v>
      </c>
      <c r="AW16" s="7"/>
      <c r="AX16" s="7"/>
      <c r="BA16" s="12"/>
      <c r="BB16" s="12"/>
      <c r="BC16" s="12"/>
      <c r="BD16" s="12"/>
      <c r="BE16" s="12"/>
      <c r="BF16" s="12"/>
      <c r="BG16" s="12"/>
    </row>
    <row r="17" spans="41:59" x14ac:dyDescent="0.2">
      <c r="AO17" s="12" t="s">
        <v>166</v>
      </c>
      <c r="AP17" s="2" t="s">
        <v>93</v>
      </c>
      <c r="AR17" s="8">
        <f>IF(OR(projekt!K80=_vst!$AN$5,projekt!K80=_vst!$AN$13,projekt!K80=_vst!$AN$11,projekt!K80=_vst!$AN$12,projekt!K80=_vst!$AN$14,projekt!K80=_vst!$AN$6),1,IF(projekt!K80=_vst!$AN$7,2,0))</f>
        <v>0</v>
      </c>
      <c r="AS17" s="8">
        <f>IF(OR(projekt!V80&lt;&gt;"",projekt!X80&lt;&gt;""),1,0)</f>
        <v>0</v>
      </c>
      <c r="AT17" s="8">
        <f>IF(projekt!AD80&gt;0,IF(AR17&gt;0,1,0),0)</f>
        <v>0</v>
      </c>
      <c r="AU17" s="8">
        <f>IF(projekt!AL80&lt;0,1,0)</f>
        <v>0</v>
      </c>
      <c r="AV17" s="8">
        <f>IF(OR(AND(projekt!V80="",projekt!X80&lt;&gt;""),AND(projekt!V80&lt;&gt;"",projekt!X80="")),1,0)</f>
        <v>0</v>
      </c>
      <c r="AW17" s="7"/>
      <c r="AX17" s="7"/>
      <c r="BA17" s="19"/>
      <c r="BB17" s="19"/>
      <c r="BC17" s="19"/>
      <c r="BD17" s="19"/>
      <c r="BE17" s="19"/>
      <c r="BF17" s="19"/>
      <c r="BG17" s="19"/>
    </row>
    <row r="18" spans="41:59" x14ac:dyDescent="0.2">
      <c r="AO18" s="7" t="s">
        <v>180</v>
      </c>
      <c r="AP18" s="2" t="s">
        <v>90</v>
      </c>
      <c r="AR18" s="8">
        <f>IF(OR(projekt!K81=_vst!$AN$5,projekt!K81=_vst!$AN$13,projekt!K81=_vst!$AN$11,projekt!K81=_vst!$AN$12,projekt!K81=_vst!$AN$14,projekt!K81=_vst!$AN$6),1,IF(projekt!K81=_vst!$AN$7,2,0))</f>
        <v>0</v>
      </c>
      <c r="AS18" s="8">
        <f>IF(OR(projekt!V81&lt;&gt;"",projekt!X81&lt;&gt;""),1,0)</f>
        <v>0</v>
      </c>
      <c r="AT18" s="8">
        <f>IF(projekt!AD81&gt;0,IF(AR18&gt;0,1,0),0)</f>
        <v>0</v>
      </c>
      <c r="AU18" s="8">
        <f>IF(projekt!AL81&lt;0,1,0)</f>
        <v>0</v>
      </c>
      <c r="AV18" s="8">
        <f>IF(OR(AND(projekt!V81="",projekt!X81&lt;&gt;""),AND(projekt!V81&lt;&gt;"",projekt!X81="")),1,0)</f>
        <v>0</v>
      </c>
      <c r="AW18" s="7"/>
      <c r="AX18" s="7"/>
      <c r="BA18" s="7"/>
      <c r="BB18" s="7"/>
      <c r="BC18" s="7"/>
      <c r="BD18" s="7"/>
      <c r="BE18" s="7"/>
      <c r="BF18" s="7"/>
      <c r="BG18" s="7"/>
    </row>
    <row r="19" spans="41:59" x14ac:dyDescent="0.2">
      <c r="AO19" s="7" t="s">
        <v>184</v>
      </c>
      <c r="AP19" s="2" t="s">
        <v>92</v>
      </c>
      <c r="AR19" s="8">
        <f>IF(OR(projekt!K82=_vst!$AN$5,projekt!K82=_vst!$AN$13,projekt!K82=_vst!$AN$11,projekt!K82=_vst!$AN$12,projekt!K82=_vst!$AN$14,projekt!K82=_vst!$AN$6),1,IF(projekt!K82=_vst!$AN$7,2,0))</f>
        <v>0</v>
      </c>
      <c r="AS19" s="8">
        <f>IF(OR(projekt!V82&lt;&gt;"",projekt!X82&lt;&gt;""),1,0)</f>
        <v>0</v>
      </c>
      <c r="AT19" s="8">
        <f>IF(projekt!AD82&gt;0,IF(AR19&gt;0,1,0),0)</f>
        <v>0</v>
      </c>
      <c r="AU19" s="8">
        <f>IF(projekt!AL82&lt;0,1,0)</f>
        <v>0</v>
      </c>
      <c r="AV19" s="8">
        <f>IF(OR(AND(projekt!V82="",projekt!X82&lt;&gt;""),AND(projekt!V82&lt;&gt;"",projekt!X82="")),1,0)</f>
        <v>0</v>
      </c>
      <c r="AW19" s="7"/>
      <c r="AX19" s="7"/>
      <c r="BA19" s="12"/>
      <c r="BB19" s="12"/>
      <c r="BC19" s="12"/>
      <c r="BD19" s="12"/>
      <c r="BE19" s="12"/>
      <c r="BF19" s="12"/>
      <c r="BG19" s="12"/>
    </row>
    <row r="20" spans="41:59" x14ac:dyDescent="0.2">
      <c r="AO20" s="2" t="s">
        <v>204</v>
      </c>
      <c r="AP20" s="2" t="s">
        <v>94</v>
      </c>
      <c r="AR20" s="8">
        <f>IF(OR(projekt!K83=_vst!$AN$5,projekt!K83=_vst!$AN$13,projekt!K83=_vst!$AN$11,projekt!K83=_vst!$AN$12,projekt!K83=_vst!$AN$14,projekt!K83=_vst!$AN$6),1,IF(projekt!K83=_vst!$AN$7,2,0))</f>
        <v>0</v>
      </c>
      <c r="AS20" s="8">
        <f>IF(OR(projekt!V83&lt;&gt;"",projekt!X83&lt;&gt;""),1,0)</f>
        <v>0</v>
      </c>
      <c r="AT20" s="8">
        <f>IF(projekt!AD83&gt;0,IF(AR20&gt;0,1,0),0)</f>
        <v>0</v>
      </c>
      <c r="AU20" s="8">
        <f>IF(projekt!AL83&lt;0,1,0)</f>
        <v>0</v>
      </c>
      <c r="AV20" s="8">
        <f>IF(OR(AND(projekt!V83="",projekt!X83&lt;&gt;""),AND(projekt!V83&lt;&gt;"",projekt!X83="")),1,0)</f>
        <v>0</v>
      </c>
      <c r="AW20" s="7"/>
      <c r="AX20" s="7"/>
      <c r="BA20" s="7"/>
      <c r="BB20" s="7"/>
      <c r="BC20" s="7"/>
      <c r="BD20" s="7"/>
      <c r="BE20" s="12"/>
      <c r="BF20" s="12"/>
      <c r="BG20" s="12"/>
    </row>
    <row r="21" spans="41:59" x14ac:dyDescent="0.2">
      <c r="AO21" s="2" t="s">
        <v>211</v>
      </c>
      <c r="AP21" s="2" t="s">
        <v>96</v>
      </c>
      <c r="AR21" s="8">
        <f>IF(OR(projekt!K84=_vst!$AN$5,projekt!K84=_vst!$AN$13,projekt!K84=_vst!$AN$11,projekt!K84=_vst!$AN$12,projekt!K84=_vst!$AN$14,projekt!K84=_vst!$AN$6),1,IF(projekt!K84=_vst!$AN$7,2,0))</f>
        <v>0</v>
      </c>
      <c r="AS21" s="8">
        <f>IF(OR(projekt!V84&lt;&gt;"",projekt!X84&lt;&gt;""),1,0)</f>
        <v>0</v>
      </c>
      <c r="AT21" s="8">
        <f>IF(projekt!AD84&gt;0,IF(AR21&gt;0,1,0),0)</f>
        <v>0</v>
      </c>
      <c r="AU21" s="8">
        <f>IF(projekt!AL84&lt;0,1,0)</f>
        <v>0</v>
      </c>
      <c r="AV21" s="8">
        <f>IF(OR(AND(projekt!V84="",projekt!X84&lt;&gt;""),AND(projekt!V84&lt;&gt;"",projekt!X84="")),1,0)</f>
        <v>0</v>
      </c>
      <c r="AW21" s="7"/>
      <c r="AX21" s="7"/>
      <c r="BA21" s="7"/>
      <c r="BB21" s="7"/>
      <c r="BC21" s="7"/>
      <c r="BD21" s="7"/>
      <c r="BE21" s="12"/>
      <c r="BF21" s="12"/>
      <c r="BG21" s="12"/>
    </row>
    <row r="22" spans="41:59" x14ac:dyDescent="0.2">
      <c r="AO22" s="2" t="s">
        <v>214</v>
      </c>
      <c r="AP22" s="2" t="s">
        <v>100</v>
      </c>
      <c r="AR22" s="8">
        <f>IF(OR(projekt!K85=_vst!$AN$5,projekt!K85=_vst!$AN$13,projekt!K85=_vst!$AN$11,projekt!K85=_vst!$AN$12,projekt!K85=_vst!$AN$14,projekt!K85=_vst!$AN$6),1,IF(projekt!K85=_vst!$AN$7,2,0))</f>
        <v>0</v>
      </c>
      <c r="AS22" s="8">
        <f>IF(OR(projekt!V85&lt;&gt;"",projekt!X85&lt;&gt;""),1,0)</f>
        <v>0</v>
      </c>
      <c r="AT22" s="8">
        <f>IF(projekt!AD85&gt;0,IF(AR22&gt;0,1,0),0)</f>
        <v>0</v>
      </c>
      <c r="AU22" s="8">
        <f>IF(projekt!AL85&lt;0,1,0)</f>
        <v>0</v>
      </c>
      <c r="AV22" s="8">
        <f>IF(OR(AND(projekt!V85="",projekt!X85&lt;&gt;""),AND(projekt!V85&lt;&gt;"",projekt!X85="")),1,0)</f>
        <v>0</v>
      </c>
      <c r="AW22" s="7"/>
      <c r="AX22" s="7"/>
      <c r="BA22" s="7"/>
      <c r="BB22" s="7"/>
      <c r="BC22" s="7"/>
      <c r="BD22" s="7"/>
      <c r="BE22" s="7"/>
      <c r="BF22" s="7"/>
      <c r="BG22" s="7"/>
    </row>
    <row r="23" spans="41:59" x14ac:dyDescent="0.2">
      <c r="AP23" s="2" t="s">
        <v>99</v>
      </c>
      <c r="AR23" s="8">
        <f>IF(OR(projekt!K86=_vst!$AN$5,projekt!K86=_vst!$AN$13,projekt!K86=_vst!$AN$11,projekt!K86=_vst!$AN$12,projekt!K86=_vst!$AN$14,projekt!K86=_vst!$AN$6),1,IF(projekt!K86=_vst!$AN$7,2,0))</f>
        <v>0</v>
      </c>
      <c r="AS23" s="8">
        <f>IF(OR(projekt!V86&lt;&gt;"",projekt!X86&lt;&gt;""),1,0)</f>
        <v>0</v>
      </c>
      <c r="AT23" s="8">
        <f>IF(projekt!AD86&gt;0,IF(AR23&gt;0,1,0),0)</f>
        <v>0</v>
      </c>
      <c r="AU23" s="8">
        <f>IF(projekt!AL86&lt;0,1,0)</f>
        <v>0</v>
      </c>
      <c r="AV23" s="8">
        <f>IF(OR(AND(projekt!V86="",projekt!X86&lt;&gt;""),AND(projekt!V86&lt;&gt;"",projekt!X86="")),1,0)</f>
        <v>0</v>
      </c>
      <c r="AW23" s="7"/>
      <c r="AX23" s="7"/>
      <c r="BA23" s="7"/>
      <c r="BB23" s="7"/>
      <c r="BC23" s="7"/>
      <c r="BD23" s="7"/>
      <c r="BE23" s="7"/>
      <c r="BF23" s="7"/>
      <c r="BG23" s="7"/>
    </row>
    <row r="24" spans="41:59" x14ac:dyDescent="0.2">
      <c r="AP24" s="2" t="s">
        <v>102</v>
      </c>
      <c r="AR24" s="8">
        <f>IF(OR(projekt!K87=_vst!$AN$5,projekt!K87=_vst!$AN$13,projekt!K87=_vst!$AN$11,projekt!K87=_vst!$AN$12,projekt!K87=_vst!$AN$14,projekt!K87=_vst!$AN$6),1,IF(projekt!K87=_vst!$AN$7,2,0))</f>
        <v>0</v>
      </c>
      <c r="AS24" s="8">
        <f>IF(OR(projekt!V87&lt;&gt;"",projekt!X87&lt;&gt;""),1,0)</f>
        <v>0</v>
      </c>
      <c r="AT24" s="8">
        <f>IF(projekt!AD87&gt;0,IF(AR24&gt;0,1,0),0)</f>
        <v>0</v>
      </c>
      <c r="AU24" s="8">
        <f>IF(projekt!AL87&lt;0,1,0)</f>
        <v>0</v>
      </c>
      <c r="AV24" s="8">
        <f>IF(OR(AND(projekt!V87="",projekt!X87&lt;&gt;""),AND(projekt!V87&lt;&gt;"",projekt!X87="")),1,0)</f>
        <v>0</v>
      </c>
      <c r="AW24" s="7"/>
      <c r="AX24" s="7"/>
      <c r="BA24" s="12"/>
      <c r="BB24" s="12"/>
      <c r="BC24" s="12"/>
      <c r="BD24" s="12"/>
      <c r="BE24" s="12"/>
      <c r="BF24" s="12"/>
      <c r="BG24" s="12"/>
    </row>
    <row r="25" spans="41:59" x14ac:dyDescent="0.2">
      <c r="AP25" s="2" t="s">
        <v>103</v>
      </c>
      <c r="AR25" s="8">
        <f>IF(OR(projekt!K88=_vst!$AN$5,projekt!K88=_vst!$AN$13,projekt!K88=_vst!$AN$11,projekt!K88=_vst!$AN$12,projekt!K88=_vst!$AN$14,projekt!K88=_vst!$AN$6),1,IF(projekt!K88=_vst!$AN$7,2,0))</f>
        <v>0</v>
      </c>
      <c r="AS25" s="8">
        <f>IF(OR(projekt!V88&lt;&gt;"",projekt!X88&lt;&gt;""),1,0)</f>
        <v>0</v>
      </c>
      <c r="AT25" s="8">
        <f>IF(projekt!AD88&gt;0,IF(AR25&gt;0,1,0),0)</f>
        <v>0</v>
      </c>
      <c r="AU25" s="8">
        <f>IF(projekt!AL88&lt;0,1,0)</f>
        <v>0</v>
      </c>
      <c r="AV25" s="8">
        <f>IF(OR(AND(projekt!V88="",projekt!X88&lt;&gt;""),AND(projekt!V88&lt;&gt;"",projekt!X88="")),1,0)</f>
        <v>0</v>
      </c>
      <c r="AW25" s="7"/>
      <c r="AX25" s="7"/>
      <c r="BA25" s="12"/>
      <c r="BB25" s="12"/>
      <c r="BC25" s="12"/>
      <c r="BD25" s="12"/>
      <c r="BE25" s="12"/>
      <c r="BF25" s="12"/>
      <c r="BG25" s="12"/>
    </row>
    <row r="26" spans="41:59" x14ac:dyDescent="0.2">
      <c r="AP26" s="2" t="s">
        <v>87</v>
      </c>
      <c r="AR26" s="8">
        <f>IF(OR(projekt!K89=_vst!$AN$5,projekt!K89=_vst!$AN$13,projekt!K89=_vst!$AN$11,projekt!K89=_vst!$AN$12,projekt!K89=_vst!$AN$14,projekt!K89=_vst!$AN$6),1,IF(projekt!K89=_vst!$AN$7,2,0))</f>
        <v>0</v>
      </c>
      <c r="AS26" s="8">
        <f>IF(OR(projekt!V89&lt;&gt;"",projekt!X89&lt;&gt;""),1,0)</f>
        <v>0</v>
      </c>
      <c r="AT26" s="8">
        <f>IF(projekt!AD89&gt;0,IF(AR26&gt;0,1,0),0)</f>
        <v>0</v>
      </c>
      <c r="AU26" s="8">
        <f>IF(projekt!AL89&lt;0,1,0)</f>
        <v>0</v>
      </c>
      <c r="AV26" s="8">
        <f>IF(OR(AND(projekt!V89="",projekt!X89&lt;&gt;""),AND(projekt!V89&lt;&gt;"",projekt!X89="")),1,0)</f>
        <v>0</v>
      </c>
      <c r="AW26" s="7"/>
      <c r="AX26" s="7"/>
      <c r="BA26" s="7"/>
      <c r="BB26" s="7"/>
      <c r="BC26" s="7"/>
      <c r="BD26" s="7"/>
      <c r="BE26" s="7"/>
      <c r="BF26" s="7"/>
      <c r="BG26" s="7"/>
    </row>
    <row r="27" spans="41:59" x14ac:dyDescent="0.2">
      <c r="AP27" s="2" t="s">
        <v>104</v>
      </c>
      <c r="AR27" s="8">
        <f>IF(OR(projekt!K90=_vst!$AN$5,projekt!K90=_vst!$AN$13,projekt!K90=_vst!$AN$11,projekt!K90=_vst!$AN$12,projekt!K90=_vst!$AN$14,projekt!K90=_vst!$AN$6),1,IF(projekt!K90=_vst!$AN$7,2,0))</f>
        <v>0</v>
      </c>
      <c r="AS27" s="8">
        <f>IF(OR(projekt!V90&lt;&gt;"",projekt!X90&lt;&gt;""),1,0)</f>
        <v>0</v>
      </c>
      <c r="AT27" s="8">
        <f>IF(projekt!AD90&gt;0,IF(AR27&gt;0,1,0),0)</f>
        <v>0</v>
      </c>
      <c r="AU27" s="8">
        <f>IF(projekt!AL90&lt;0,1,0)</f>
        <v>0</v>
      </c>
      <c r="AV27" s="8">
        <f>IF(OR(AND(projekt!V90="",projekt!X90&lt;&gt;""),AND(projekt!V90&lt;&gt;"",projekt!X90="")),1,0)</f>
        <v>0</v>
      </c>
      <c r="AW27" s="7"/>
      <c r="AX27" s="7"/>
      <c r="BA27" s="7"/>
      <c r="BB27" s="7"/>
      <c r="BC27" s="7"/>
      <c r="BD27" s="7"/>
      <c r="BE27" s="7"/>
      <c r="BF27" s="7"/>
      <c r="BG27" s="7"/>
    </row>
    <row r="28" spans="41:59" x14ac:dyDescent="0.2">
      <c r="AP28" s="2" t="s">
        <v>105</v>
      </c>
      <c r="AR28" s="8">
        <f>IF(OR(projekt!K91=_vst!$AN$5,projekt!K91=_vst!$AN$13,projekt!K91=_vst!$AN$11,projekt!K91=_vst!$AN$12,projekt!K91=_vst!$AN$14,projekt!K91=_vst!$AN$6),1,IF(projekt!K91=_vst!$AN$7,2,0))</f>
        <v>0</v>
      </c>
      <c r="AS28" s="8">
        <f>IF(OR(projekt!V91&lt;&gt;"",projekt!X91&lt;&gt;""),1,0)</f>
        <v>0</v>
      </c>
      <c r="AT28" s="8">
        <f>IF(projekt!AD91&gt;0,IF(AR28&gt;0,1,0),0)</f>
        <v>0</v>
      </c>
      <c r="AU28" s="8">
        <f>IF(projekt!AL91&lt;0,1,0)</f>
        <v>0</v>
      </c>
      <c r="AV28" s="8">
        <f>IF(OR(AND(projekt!V91="",projekt!X91&lt;&gt;""),AND(projekt!V91&lt;&gt;"",projekt!X91="")),1,0)</f>
        <v>0</v>
      </c>
      <c r="AW28" s="7"/>
      <c r="AX28" s="7"/>
      <c r="BA28" s="7"/>
      <c r="BB28" s="7"/>
      <c r="BC28" s="7"/>
      <c r="BD28" s="7"/>
      <c r="BE28" s="7"/>
      <c r="BF28" s="7"/>
      <c r="BG28" s="7"/>
    </row>
    <row r="29" spans="41:59" x14ac:dyDescent="0.2">
      <c r="AP29" s="2" t="s">
        <v>106</v>
      </c>
      <c r="AR29" s="8">
        <f>IF(OR(projekt!K92=_vst!$AN$5,projekt!K92=_vst!$AN$13,projekt!K92=_vst!$AN$11,projekt!K92=_vst!$AN$12,projekt!K92=_vst!$AN$14,projekt!K92=_vst!$AN$6),1,IF(projekt!K92=_vst!$AN$7,2,0))</f>
        <v>0</v>
      </c>
      <c r="AS29" s="8">
        <f>IF(OR(projekt!V92&lt;&gt;"",projekt!X92&lt;&gt;""),1,0)</f>
        <v>0</v>
      </c>
      <c r="AT29" s="8">
        <f>IF(projekt!AD92&gt;0,IF(AR29&gt;0,1,0),0)</f>
        <v>0</v>
      </c>
      <c r="AU29" s="8">
        <f>IF(projekt!AL92&lt;0,1,0)</f>
        <v>0</v>
      </c>
      <c r="AV29" s="8">
        <f>IF(OR(AND(projekt!V92="",projekt!X92&lt;&gt;""),AND(projekt!V92&lt;&gt;"",projekt!X92="")),1,0)</f>
        <v>0</v>
      </c>
      <c r="AW29" s="7"/>
      <c r="AX29" s="7"/>
      <c r="BA29" s="7"/>
      <c r="BB29" s="7"/>
      <c r="BC29" s="7"/>
      <c r="BD29" s="7"/>
      <c r="BE29" s="7"/>
      <c r="BF29" s="7"/>
      <c r="BG29" s="7"/>
    </row>
    <row r="30" spans="41:59" x14ac:dyDescent="0.2">
      <c r="AP30" s="2" t="s">
        <v>108</v>
      </c>
      <c r="AR30" s="8">
        <f>IF(OR(projekt!K93=_vst!$AN$5,projekt!K93=_vst!$AN$13,projekt!K93=_vst!$AN$11,projekt!K93=_vst!$AN$12,projekt!K93=_vst!$AN$14,projekt!K93=_vst!$AN$6),1,IF(projekt!K93=_vst!$AN$7,2,0))</f>
        <v>0</v>
      </c>
      <c r="AS30" s="8">
        <f>IF(OR(projekt!V93&lt;&gt;"",projekt!X93&lt;&gt;""),1,0)</f>
        <v>0</v>
      </c>
      <c r="AT30" s="8">
        <f>IF(projekt!AD93&gt;0,IF(AR30&gt;0,1,0),0)</f>
        <v>0</v>
      </c>
      <c r="AU30" s="8">
        <f>IF(projekt!AL93&lt;0,1,0)</f>
        <v>0</v>
      </c>
      <c r="AV30" s="8">
        <f>IF(OR(AND(projekt!V93="",projekt!X93&lt;&gt;""),AND(projekt!V93&lt;&gt;"",projekt!X93="")),1,0)</f>
        <v>0</v>
      </c>
      <c r="AW30" s="7"/>
      <c r="AX30" s="7"/>
      <c r="BA30" s="7"/>
      <c r="BB30" s="7"/>
      <c r="BC30" s="7"/>
      <c r="BD30" s="7"/>
      <c r="BE30" s="7"/>
      <c r="BF30" s="7"/>
      <c r="BG30" s="7"/>
    </row>
    <row r="31" spans="41:59" x14ac:dyDescent="0.2">
      <c r="AP31" s="2" t="s">
        <v>107</v>
      </c>
      <c r="AR31" s="8">
        <f>IF(AND(projekt!AD94&lt;&gt;0,OR(projekt!AD94&lt;AR51,projekt!AD94&gt;AR52)),1,0)</f>
        <v>0</v>
      </c>
      <c r="AS31" s="15" t="s">
        <v>58</v>
      </c>
      <c r="AT31" s="8"/>
      <c r="AU31" s="8"/>
      <c r="AV31" s="7"/>
      <c r="AW31" s="8"/>
      <c r="AX31" s="7"/>
      <c r="BA31" s="7"/>
      <c r="BB31" s="7"/>
      <c r="BC31" s="7"/>
      <c r="BD31" s="7"/>
      <c r="BE31" s="7"/>
      <c r="BF31" s="7"/>
      <c r="BG31" s="7"/>
    </row>
    <row r="32" spans="41:59" x14ac:dyDescent="0.2">
      <c r="AP32" s="2" t="s">
        <v>110</v>
      </c>
      <c r="AR32" s="8">
        <f>SUM(_vst!AS2:AS30)</f>
        <v>0</v>
      </c>
      <c r="AS32" s="7" t="s">
        <v>129</v>
      </c>
      <c r="AT32" s="7"/>
      <c r="AU32" s="7"/>
      <c r="AV32" s="7"/>
      <c r="AW32" s="7"/>
      <c r="AX32" s="7"/>
      <c r="BA32" s="7"/>
      <c r="BB32" s="7"/>
      <c r="BC32" s="7"/>
      <c r="BD32" s="7"/>
      <c r="BE32" s="7"/>
      <c r="BF32" s="7"/>
      <c r="BG32" s="7"/>
    </row>
    <row r="33" spans="42:59" x14ac:dyDescent="0.2">
      <c r="AP33" s="2" t="s">
        <v>111</v>
      </c>
      <c r="AR33" s="8">
        <f>IF(AND(_vst!$AR$32&gt;0,projekt!$I$95=""),1,0)</f>
        <v>0</v>
      </c>
      <c r="AS33" s="7" t="s">
        <v>130</v>
      </c>
      <c r="AT33" s="7"/>
      <c r="AU33" s="7"/>
      <c r="AV33" s="7"/>
      <c r="AW33" s="7"/>
      <c r="AX33" s="7"/>
      <c r="BA33" s="7"/>
      <c r="BB33" s="7"/>
      <c r="BC33" s="7"/>
      <c r="BD33" s="7"/>
      <c r="BE33" s="7"/>
      <c r="BF33" s="7"/>
      <c r="BG33" s="7"/>
    </row>
    <row r="34" spans="42:59" x14ac:dyDescent="0.2">
      <c r="AP34" s="2" t="s">
        <v>101</v>
      </c>
      <c r="AR34" s="8">
        <f>IF(AND(projekt!AL95&gt;0,projekt!I12=""),1,0)</f>
        <v>0</v>
      </c>
      <c r="AS34" s="2" t="s">
        <v>209</v>
      </c>
      <c r="AT34" s="7"/>
      <c r="AU34" s="7"/>
      <c r="AV34" s="7"/>
      <c r="AW34" s="7"/>
      <c r="AX34" s="7"/>
      <c r="BA34" s="7"/>
      <c r="BB34" s="7"/>
      <c r="BC34" s="7"/>
      <c r="BD34" s="7"/>
      <c r="BE34" s="7"/>
      <c r="BF34" s="7"/>
      <c r="BG34" s="7"/>
    </row>
    <row r="35" spans="42:59" x14ac:dyDescent="0.2">
      <c r="AP35" s="2" t="s">
        <v>95</v>
      </c>
      <c r="AR35" s="7"/>
      <c r="AS35" s="7"/>
      <c r="AT35" s="7"/>
      <c r="AU35" s="7"/>
      <c r="AV35" s="7"/>
      <c r="AW35" s="7"/>
      <c r="AX35" s="7"/>
      <c r="BA35" s="7"/>
      <c r="BB35" s="7"/>
      <c r="BC35" s="7"/>
      <c r="BD35" s="7"/>
      <c r="BE35" s="7"/>
      <c r="BF35" s="7"/>
      <c r="BG35" s="7"/>
    </row>
    <row r="36" spans="42:59" x14ac:dyDescent="0.2">
      <c r="AU36" s="7"/>
      <c r="AV36" s="16">
        <f ca="1">SUM(projekt!AF113,projekt!AF106,projekt!AF104,projekt!AF105,projekt!AF111,projekt!AF112,projekt!AB113,projekt!AB106,projekt!AB104,projekt!AB105,projekt!AB111,projekt!AB112)</f>
        <v>0</v>
      </c>
      <c r="AW36" s="7" t="s">
        <v>142</v>
      </c>
      <c r="AX36" s="7"/>
      <c r="BA36" s="7"/>
      <c r="BB36" s="7"/>
      <c r="BC36" s="7"/>
      <c r="BD36" s="7"/>
      <c r="BE36" s="7"/>
      <c r="BF36" s="7"/>
      <c r="BG36" s="7"/>
    </row>
    <row r="37" spans="42:59" x14ac:dyDescent="0.2">
      <c r="AU37" s="7"/>
      <c r="AV37" s="17">
        <f ca="1">IF(projekt!$T$119=0,0,AV36/projekt!T119)</f>
        <v>0</v>
      </c>
      <c r="AW37" s="7" t="s">
        <v>143</v>
      </c>
      <c r="AX37" s="7"/>
      <c r="BA37" s="7"/>
      <c r="BB37" s="7"/>
      <c r="BC37" s="7"/>
      <c r="BD37" s="7"/>
      <c r="BE37" s="7"/>
      <c r="BF37" s="7"/>
      <c r="BG37" s="7"/>
    </row>
    <row r="38" spans="42:59" x14ac:dyDescent="0.2">
      <c r="AR38" s="7"/>
      <c r="AS38" s="7"/>
      <c r="AT38" s="7"/>
      <c r="AU38" s="7"/>
      <c r="AV38" s="7"/>
      <c r="AW38" s="7"/>
      <c r="AX38" s="7"/>
      <c r="BA38" s="7"/>
      <c r="BB38" s="7"/>
      <c r="BC38" s="7"/>
      <c r="BD38" s="7"/>
      <c r="BE38" s="7"/>
      <c r="BF38" s="7"/>
      <c r="BG38" s="7"/>
    </row>
    <row r="39" spans="42:59" x14ac:dyDescent="0.2">
      <c r="AR39" s="18">
        <v>0.5</v>
      </c>
      <c r="AS39" s="212" t="s">
        <v>144</v>
      </c>
      <c r="AT39" s="212"/>
      <c r="AU39" s="7"/>
      <c r="AV39" s="18">
        <v>0.2</v>
      </c>
      <c r="AW39" s="212" t="s">
        <v>151</v>
      </c>
      <c r="AX39" s="212"/>
      <c r="BA39" s="7"/>
      <c r="BB39" s="7"/>
      <c r="BC39" s="7"/>
      <c r="BD39" s="7"/>
      <c r="BE39" s="7"/>
      <c r="BF39" s="7"/>
      <c r="BG39" s="7"/>
    </row>
    <row r="40" spans="42:59" x14ac:dyDescent="0.2">
      <c r="AR40" s="17">
        <f ca="1">IF(projekt!$T$119=0,0,projekt!X119/projekt!T119)</f>
        <v>0</v>
      </c>
      <c r="AS40" s="212" t="s">
        <v>141</v>
      </c>
      <c r="AT40" s="212"/>
      <c r="AU40" s="7"/>
      <c r="AV40" s="17">
        <f ca="1">IF(projekt!$T$119=0,0,SUM(projekt!AB113,projekt!AB106,projekt!AB104,projekt!AB105,projekt!AB110)/projekt!T119)</f>
        <v>0</v>
      </c>
      <c r="AW40" s="212" t="s">
        <v>141</v>
      </c>
      <c r="AX40" s="212"/>
      <c r="BA40" s="7"/>
      <c r="BB40" s="7"/>
      <c r="BC40" s="7"/>
      <c r="BD40" s="7"/>
      <c r="BE40" s="7"/>
      <c r="BF40" s="7"/>
      <c r="BG40" s="7"/>
    </row>
    <row r="41" spans="42:59" x14ac:dyDescent="0.2">
      <c r="AR41" s="13">
        <f ca="1">IF(AR40&gt;AR39,1,0)</f>
        <v>0</v>
      </c>
      <c r="AS41" s="7" t="s">
        <v>173</v>
      </c>
      <c r="AT41" s="7"/>
      <c r="AU41" s="7"/>
      <c r="AV41" s="13">
        <f ca="1">IF(AND(projekt!P119&gt;0,_vst!AV40&lt;AV39),1,0)</f>
        <v>0</v>
      </c>
      <c r="AW41" s="7" t="s">
        <v>153</v>
      </c>
      <c r="AX41" s="7"/>
      <c r="BA41" s="7"/>
      <c r="BB41" s="7"/>
      <c r="BC41" s="7"/>
      <c r="BD41" s="7"/>
      <c r="BE41" s="7"/>
      <c r="BF41" s="7"/>
      <c r="BG41" s="7"/>
    </row>
    <row r="45" spans="42:59" x14ac:dyDescent="0.2">
      <c r="AQ45" s="93" t="s">
        <v>206</v>
      </c>
      <c r="AR45" s="16">
        <v>1000000</v>
      </c>
      <c r="AS45" s="7" t="s">
        <v>59</v>
      </c>
      <c r="AT45" s="15">
        <f>AR45/1000000</f>
        <v>1</v>
      </c>
    </row>
    <row r="46" spans="42:59" x14ac:dyDescent="0.2">
      <c r="AR46" s="16">
        <v>100000000</v>
      </c>
      <c r="AS46" s="7" t="s">
        <v>60</v>
      </c>
      <c r="AT46" s="15">
        <f>AR46/1000000</f>
        <v>100</v>
      </c>
    </row>
    <row r="48" spans="42:59" x14ac:dyDescent="0.2">
      <c r="AQ48" s="93" t="s">
        <v>207</v>
      </c>
      <c r="AR48" s="16">
        <v>500000</v>
      </c>
      <c r="AS48" s="7" t="s">
        <v>59</v>
      </c>
      <c r="AT48" s="15">
        <f>AR48/1000000</f>
        <v>0.5</v>
      </c>
    </row>
    <row r="49" spans="43:46" x14ac:dyDescent="0.2">
      <c r="AR49" s="16">
        <v>120000000</v>
      </c>
      <c r="AS49" s="7" t="s">
        <v>60</v>
      </c>
      <c r="AT49" s="15">
        <f>AR49/1000000</f>
        <v>120</v>
      </c>
    </row>
    <row r="51" spans="43:46" x14ac:dyDescent="0.2">
      <c r="AQ51" s="94" t="s">
        <v>208</v>
      </c>
      <c r="AR51" s="16">
        <f>IF(projekt!$I$12="rodinný podnik",AR48,AR45)</f>
        <v>1000000</v>
      </c>
      <c r="AS51" s="7" t="s">
        <v>59</v>
      </c>
      <c r="AT51" s="15">
        <f>AR51/1000000</f>
        <v>1</v>
      </c>
    </row>
    <row r="52" spans="43:46" x14ac:dyDescent="0.2">
      <c r="AR52" s="16">
        <f>IF(projekt!$I$12="rodinný podnik",AR49,AR46)</f>
        <v>100000000</v>
      </c>
      <c r="AS52" s="7" t="s">
        <v>60</v>
      </c>
      <c r="AT52" s="15">
        <f>AR52/1000000</f>
        <v>100</v>
      </c>
    </row>
    <row r="55" spans="43:46" x14ac:dyDescent="0.2">
      <c r="AQ55" s="93" t="s">
        <v>215</v>
      </c>
      <c r="AR55" s="2">
        <v>36</v>
      </c>
    </row>
    <row r="56" spans="43:46" x14ac:dyDescent="0.2">
      <c r="AQ56" s="93" t="s">
        <v>216</v>
      </c>
      <c r="AR56" s="2">
        <v>48</v>
      </c>
    </row>
    <row r="57" spans="43:46" x14ac:dyDescent="0.2">
      <c r="AQ57" s="93" t="s">
        <v>208</v>
      </c>
      <c r="AR57" s="4">
        <f>IF(projekt!$I$12="rodinný podnik",_vst!AR56,_vst!AR55)</f>
        <v>36</v>
      </c>
    </row>
  </sheetData>
  <sheetProtection algorithmName="SHA-512" hashValue="Et1xGfZGfLWoSpFGqrZBFBmWQoCJXZZ6Z3Ua+kDCd7lCYx9LB5kAHBvNuz7QOoRns1PqgkC8mUpRH4IKYjgdkA==" saltValue="JJ7pMnrc8JQDBP5RzzEqhA==" spinCount="100000" sheet="1" selectLockedCells="1" selectUnlockedCells="1"/>
  <mergeCells count="4">
    <mergeCell ref="AW39:AX39"/>
    <mergeCell ref="AW40:AX40"/>
    <mergeCell ref="AS39:AT39"/>
    <mergeCell ref="AS40:AT40"/>
  </mergeCells>
  <hyperlinks>
    <hyperlink ref="AQ10" r:id="rId1" xr:uid="{00000000-0004-0000-0100-000000000000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projekt</vt:lpstr>
      <vt:lpstr>_vst</vt:lpstr>
      <vt:lpstr>kategorie</vt:lpstr>
      <vt:lpstr>měna</vt:lpstr>
      <vt:lpstr>projekt!Oblast_tisku</vt:lpstr>
      <vt:lpstr>zamereni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Šefčík Jiří Bc.</cp:lastModifiedBy>
  <cp:lastPrinted>2025-09-30T10:06:45Z</cp:lastPrinted>
  <dcterms:created xsi:type="dcterms:W3CDTF">2014-10-10T08:25:14Z</dcterms:created>
  <dcterms:modified xsi:type="dcterms:W3CDTF">2026-06-17T10:25:34Z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0de75-5a0d-4392-bbb6-59aa8e061af6_Enabled">
    <vt:lpwstr>true</vt:lpwstr>
  </property>
  <property fmtid="{D5CDD505-2E9C-101B-9397-08002B2CF9AE}" pid="3" name="MSIP_Label_8310de75-5a0d-4392-bbb6-59aa8e061af6_SetDate">
    <vt:lpwstr>2025-07-03T10:20:28Z</vt:lpwstr>
  </property>
  <property fmtid="{D5CDD505-2E9C-101B-9397-08002B2CF9AE}" pid="4" name="MSIP_Label_8310de75-5a0d-4392-bbb6-59aa8e061af6_Method">
    <vt:lpwstr>Privileged</vt:lpwstr>
  </property>
  <property fmtid="{D5CDD505-2E9C-101B-9397-08002B2CF9AE}" pid="5" name="MSIP_Label_8310de75-5a0d-4392-bbb6-59aa8e061af6_Name">
    <vt:lpwstr>Veřejná informace</vt:lpwstr>
  </property>
  <property fmtid="{D5CDD505-2E9C-101B-9397-08002B2CF9AE}" pid="6" name="MSIP_Label_8310de75-5a0d-4392-bbb6-59aa8e061af6_SiteId">
    <vt:lpwstr>4d1a3907-6ad7-4739-80b5-b7ed4066a30b</vt:lpwstr>
  </property>
  <property fmtid="{D5CDD505-2E9C-101B-9397-08002B2CF9AE}" pid="7" name="MSIP_Label_8310de75-5a0d-4392-bbb6-59aa8e061af6_ActionId">
    <vt:lpwstr>a065061d-e9e8-441e-8a08-05d1fbcc0a02</vt:lpwstr>
  </property>
  <property fmtid="{D5CDD505-2E9C-101B-9397-08002B2CF9AE}" pid="8" name="MSIP_Label_8310de75-5a0d-4392-bbb6-59aa8e061af6_ContentBits">
    <vt:lpwstr>0</vt:lpwstr>
  </property>
  <property fmtid="{D5CDD505-2E9C-101B-9397-08002B2CF9AE}" pid="9" name="MSIP_Label_8310de75-5a0d-4392-bbb6-59aa8e061af6_Tag">
    <vt:lpwstr>10, 0, 1, 1</vt:lpwstr>
  </property>
  <property fmtid="{D5CDD505-2E9C-101B-9397-08002B2CF9AE}" pid="10" name="IX_BARCODE">
    <vt:lpwstr>*000000000*</vt:lpwstr>
  </property>
  <property fmtid="{D5CDD505-2E9C-101B-9397-08002B2CF9AE}" pid="11" name="IX_DOC_TYPE">
    <vt:lpwstr>F032</vt:lpwstr>
  </property>
  <property fmtid="{D5CDD505-2E9C-101B-9397-08002B2CF9AE}" pid="12" name="IX_ENVIRONMENT">
    <vt:lpwstr>PRODUKCE</vt:lpwstr>
  </property>
</Properties>
</file>