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fcik\Documents\REBRANDING\šablony\WEB\oprava\"/>
    </mc:Choice>
  </mc:AlternateContent>
  <bookViews>
    <workbookView xWindow="0" yWindow="0" windowWidth="28800" windowHeight="12300"/>
  </bookViews>
  <sheets>
    <sheet name="projekt" sheetId="1" r:id="rId1"/>
    <sheet name="_vst" sheetId="2" r:id="rId2"/>
  </sheets>
  <externalReferences>
    <externalReference r:id="rId3"/>
  </externalReferences>
  <definedNames>
    <definedName name="kategorie">_vst!$B$2:$B$12</definedName>
    <definedName name="měna">_vst!$D$2:$D$35</definedName>
    <definedName name="_xlnm.Print_Area" localSheetId="0">projekt!$A$1:$AN$184</definedName>
    <definedName name="pronájem">[1]_vst!$B$32:$B$33</definedName>
    <definedName name="vyrobky">_vst!#REF!</definedName>
    <definedName name="zadatel">_vst!$B$16:$B$17</definedName>
    <definedName name="zamereni">_vst!$E$2:$E$6</definedName>
  </definedNames>
  <calcPr calcId="162913"/>
</workbook>
</file>

<file path=xl/calcChain.xml><?xml version="1.0" encoding="utf-8"?>
<calcChain xmlns="http://schemas.openxmlformats.org/spreadsheetml/2006/main">
  <c r="AN33" i="1" l="1"/>
  <c r="AB31" i="1"/>
  <c r="AT70" i="1" l="1"/>
  <c r="AU70" i="1" s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69" i="1"/>
  <c r="AU69" i="1" s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S71" i="1" l="1"/>
  <c r="AS72" i="1"/>
  <c r="AS73" i="1"/>
  <c r="AS74" i="1"/>
  <c r="AS75" i="1"/>
  <c r="AS76" i="1"/>
  <c r="AS77" i="1"/>
  <c r="AS78" i="1"/>
  <c r="AS79" i="1"/>
  <c r="AS80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B69" i="1" l="1"/>
  <c r="AR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N126" i="1"/>
  <c r="I64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S126" i="1"/>
  <c r="AS69" i="1" l="1"/>
  <c r="AV96" i="1"/>
  <c r="AV88" i="1"/>
  <c r="AV72" i="1"/>
  <c r="AV93" i="1"/>
  <c r="AV94" i="1"/>
  <c r="AV91" i="1"/>
  <c r="AV83" i="1"/>
  <c r="AV75" i="1"/>
  <c r="AV78" i="1"/>
  <c r="AV97" i="1"/>
  <c r="AV89" i="1"/>
  <c r="AV81" i="1"/>
  <c r="AV73" i="1"/>
  <c r="AV86" i="1"/>
  <c r="AV70" i="1"/>
  <c r="AV92" i="1"/>
  <c r="AW70" i="1"/>
  <c r="AV85" i="1"/>
  <c r="AV77" i="1"/>
  <c r="AV90" i="1"/>
  <c r="AV82" i="1"/>
  <c r="AV74" i="1"/>
  <c r="AV95" i="1"/>
  <c r="AV87" i="1"/>
  <c r="AV79" i="1"/>
  <c r="AV71" i="1"/>
  <c r="AV84" i="1"/>
  <c r="AV76" i="1"/>
  <c r="AF98" i="1" l="1"/>
  <c r="AV80" i="1"/>
  <c r="Y115" i="1"/>
  <c r="P112" i="1"/>
  <c r="AS70" i="1"/>
  <c r="AS81" i="1"/>
  <c r="AV69" i="1" l="1"/>
  <c r="AS98" i="1"/>
  <c r="AJ69" i="1" l="1"/>
  <c r="AW69" i="1"/>
  <c r="AN28" i="1"/>
  <c r="AB26" i="1" l="1"/>
  <c r="AJ77" i="1" l="1"/>
  <c r="AW77" i="1"/>
  <c r="AJ84" i="1"/>
  <c r="AW84" i="1"/>
  <c r="AJ75" i="1"/>
  <c r="AW75" i="1"/>
  <c r="AJ92" i="1"/>
  <c r="AW92" i="1"/>
  <c r="AJ91" i="1"/>
  <c r="AW91" i="1"/>
  <c r="AJ90" i="1"/>
  <c r="AW90" i="1"/>
  <c r="AJ82" i="1"/>
  <c r="AW82" i="1"/>
  <c r="AJ74" i="1"/>
  <c r="AW74" i="1"/>
  <c r="AJ73" i="1"/>
  <c r="AW73" i="1"/>
  <c r="AJ97" i="1"/>
  <c r="AW97" i="1"/>
  <c r="AJ81" i="1"/>
  <c r="AW81" i="1"/>
  <c r="AJ96" i="1"/>
  <c r="AW96" i="1"/>
  <c r="AJ88" i="1"/>
  <c r="AW88" i="1"/>
  <c r="AJ80" i="1"/>
  <c r="AW80" i="1"/>
  <c r="AJ72" i="1"/>
  <c r="AW72" i="1"/>
  <c r="AJ76" i="1"/>
  <c r="AW76" i="1"/>
  <c r="AJ71" i="1"/>
  <c r="AW71" i="1"/>
  <c r="AJ93" i="1"/>
  <c r="AW93" i="1"/>
  <c r="AJ85" i="1"/>
  <c r="AW85" i="1"/>
  <c r="AJ83" i="1"/>
  <c r="AW83" i="1"/>
  <c r="AJ89" i="1"/>
  <c r="AW89" i="1"/>
  <c r="AJ95" i="1"/>
  <c r="AW95" i="1"/>
  <c r="AJ87" i="1"/>
  <c r="AW87" i="1"/>
  <c r="AJ79" i="1"/>
  <c r="AW79" i="1"/>
  <c r="AJ94" i="1"/>
  <c r="AW94" i="1"/>
  <c r="AJ86" i="1"/>
  <c r="AW86" i="1"/>
  <c r="AJ78" i="1"/>
  <c r="AW78" i="1"/>
  <c r="AJ70" i="1"/>
  <c r="A150" i="1"/>
  <c r="A145" i="1"/>
  <c r="A140" i="1"/>
  <c r="AJ98" i="1" l="1"/>
  <c r="AT106" i="1"/>
  <c r="AT105" i="1"/>
  <c r="C7" i="2" l="1"/>
  <c r="Y112" i="1" l="1"/>
  <c r="AX70" i="1" l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U112" i="1"/>
  <c r="AY69" i="1"/>
  <c r="AT99" i="1" l="1"/>
  <c r="P116" i="1"/>
  <c r="AN96" i="1"/>
  <c r="R101" i="1" l="1"/>
  <c r="AT101" i="1"/>
  <c r="AL101" i="1" s="1"/>
  <c r="AT98" i="1"/>
  <c r="AN98" i="1" s="1"/>
  <c r="P106" i="1"/>
  <c r="P109" i="1" l="1"/>
  <c r="U109" i="1" s="1"/>
  <c r="Y114" i="1" l="1"/>
  <c r="Y113" i="1" s="1"/>
  <c r="Y111" i="1"/>
  <c r="Y110" i="1"/>
  <c r="Y106" i="1"/>
  <c r="P120" i="1"/>
  <c r="P119" i="1"/>
  <c r="P118" i="1"/>
  <c r="P115" i="1"/>
  <c r="U115" i="1" s="1"/>
  <c r="P114" i="1"/>
  <c r="P111" i="1"/>
  <c r="P110" i="1"/>
  <c r="U110" i="1" s="1"/>
  <c r="U106" i="1"/>
  <c r="AN80" i="1"/>
  <c r="AN82" i="1"/>
  <c r="AN84" i="1"/>
  <c r="AN85" i="1"/>
  <c r="AN86" i="1"/>
  <c r="AN87" i="1"/>
  <c r="AN88" i="1"/>
  <c r="AN90" i="1"/>
  <c r="AN91" i="1"/>
  <c r="AN92" i="1"/>
  <c r="AN93" i="1"/>
  <c r="AN97" i="1"/>
  <c r="AN79" i="1"/>
  <c r="AN81" i="1"/>
  <c r="AN83" i="1"/>
  <c r="AN89" i="1"/>
  <c r="AN94" i="1"/>
  <c r="AN95" i="1"/>
  <c r="AN76" i="1"/>
  <c r="AN70" i="1"/>
  <c r="AN71" i="1"/>
  <c r="AN72" i="1"/>
  <c r="AN73" i="1"/>
  <c r="AN74" i="1"/>
  <c r="AN75" i="1"/>
  <c r="AN77" i="1"/>
  <c r="AN78" i="1"/>
  <c r="AN69" i="1"/>
  <c r="AC112" i="1" l="1"/>
  <c r="Y108" i="1"/>
  <c r="P108" i="1"/>
  <c r="AC118" i="1"/>
  <c r="AC120" i="1"/>
  <c r="AC119" i="1"/>
  <c r="AC116" i="1"/>
  <c r="P117" i="1"/>
  <c r="P113" i="1"/>
  <c r="AC115" i="1"/>
  <c r="AC111" i="1"/>
  <c r="AJ99" i="1"/>
  <c r="AC109" i="1"/>
  <c r="AC106" i="1"/>
  <c r="AC110" i="1"/>
  <c r="AC114" i="1"/>
  <c r="AV105" i="1" l="1"/>
  <c r="AR64" i="1"/>
  <c r="N64" i="1" s="1"/>
  <c r="AC108" i="1"/>
  <c r="AC117" i="1"/>
  <c r="AC113" i="1"/>
  <c r="Y107" i="1"/>
  <c r="Y121" i="1" s="1"/>
  <c r="AV108" i="1" s="1"/>
  <c r="W130" i="1" s="1"/>
  <c r="AG124" i="1" l="1"/>
  <c r="AC107" i="1"/>
  <c r="AC121" i="1" s="1"/>
  <c r="U114" i="1"/>
  <c r="U113" i="1" s="1"/>
  <c r="U111" i="1"/>
  <c r="U108" i="1" l="1"/>
  <c r="AC123" i="1"/>
  <c r="A135" i="1"/>
  <c r="A155" i="1" s="1"/>
  <c r="P107" i="1" l="1"/>
  <c r="P121" i="1" s="1"/>
  <c r="J155" i="1" l="1"/>
  <c r="N155" i="1" s="1"/>
  <c r="AR154" i="1"/>
  <c r="U107" i="1"/>
  <c r="U121" i="1" l="1"/>
  <c r="AR108" i="1" s="1"/>
  <c r="AV106" i="1" l="1"/>
  <c r="O128" i="1" s="1"/>
  <c r="AV107" i="1"/>
  <c r="O130" i="1" s="1"/>
  <c r="O126" i="1"/>
  <c r="AR109" i="1" l="1"/>
  <c r="U126" i="1" s="1"/>
  <c r="AZ69" i="1" l="1"/>
  <c r="AJ103" i="1" s="1"/>
</calcChain>
</file>

<file path=xl/sharedStrings.xml><?xml version="1.0" encoding="utf-8"?>
<sst xmlns="http://schemas.openxmlformats.org/spreadsheetml/2006/main" count="252" uniqueCount="231">
  <si>
    <t>Obchodní firma/ název/ jméno žadatele</t>
  </si>
  <si>
    <t>Dlouhodobý finanční majetek</t>
  </si>
  <si>
    <t>Oběžná aktiva celkem</t>
  </si>
  <si>
    <t>pohledávky</t>
  </si>
  <si>
    <t>Ostatní výdaje projektu</t>
  </si>
  <si>
    <t>Výdaje celkem</t>
  </si>
  <si>
    <t>z toho: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</si>
  <si>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</si>
  <si>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</si>
  <si>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</si>
  <si>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</si>
  <si>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</si>
  <si>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</si>
  <si>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</si>
  <si>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</si>
  <si>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</si>
  <si>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</si>
  <si>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</si>
  <si>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</si>
  <si>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Hlavní dodavatelé</t>
  </si>
  <si>
    <t>Název dodavatele</t>
  </si>
  <si>
    <t>Název odběratele</t>
  </si>
  <si>
    <t>1. rok</t>
  </si>
  <si>
    <t>2. rok</t>
  </si>
  <si>
    <t>3. rok</t>
  </si>
  <si>
    <t>Výše podpory (Kč)</t>
  </si>
  <si>
    <t>Objem (Kč)</t>
  </si>
  <si>
    <t>b)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</si>
  <si>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</si>
  <si>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</si>
  <si>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</si>
  <si>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</si>
  <si>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</si>
  <si>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</si>
  <si>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</si>
  <si>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l)</t>
  </si>
  <si>
    <t>m)</t>
  </si>
  <si>
    <t>Zvýhodněný úvěr</t>
  </si>
  <si>
    <t>a)</t>
  </si>
  <si>
    <t>IČO</t>
  </si>
  <si>
    <t>Dlouhodobý hmotný majetek (resp. hmotný majetek)</t>
  </si>
  <si>
    <t>Celkem</t>
  </si>
  <si>
    <t xml:space="preserve">z toho: </t>
  </si>
  <si>
    <t>Způsobilé výdaje projektu</t>
  </si>
  <si>
    <t>-</t>
  </si>
  <si>
    <t>3. Dodavatelsko-odběratelské vztahy (tři největší podle údajů za poslední uzavřený rok)</t>
  </si>
  <si>
    <t>Hlavní odběratelé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</si>
  <si>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</si>
  <si>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</si>
  <si>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</si>
  <si>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</si>
  <si>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</si>
  <si>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</si>
  <si>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</si>
  <si>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</si>
  <si>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</si>
  <si>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</si>
  <si>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výdaje nejsou kryty zdroji</t>
  </si>
  <si>
    <t>Jinými zdroji</t>
  </si>
  <si>
    <t>Jiné zdroje</t>
  </si>
  <si>
    <t>nemovité věci celkem</t>
  </si>
  <si>
    <t>Zařazení</t>
  </si>
  <si>
    <t>Zdroj</t>
  </si>
  <si>
    <t>Dlouhodobý nehmotný majetek</t>
  </si>
  <si>
    <t>Dlouhodobý nehmotný majetek (licence, know-how, software)</t>
  </si>
  <si>
    <t xml:space="preserve">Vstupy projektu (zajištěnost energie, vody, materiálu, zboží, hlavní dodavatelé - způsob zajištění) </t>
  </si>
  <si>
    <t>Strategie dalšího rozvoje žadatele</t>
  </si>
  <si>
    <t>ZÚV v povoleném rozmezí?</t>
  </si>
  <si>
    <t>ZÚV min.</t>
  </si>
  <si>
    <t>ZÚV max.</t>
  </si>
  <si>
    <t>výdaj nelze hradit ze Zvýhodněného úvěru</t>
  </si>
  <si>
    <t>součet výdajů za jednotlivé zdroje přesahuje celkovou výši výdajů projektu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</si>
  <si>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</si>
  <si>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</si>
  <si>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</si>
  <si>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</si>
  <si>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</si>
  <si>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</si>
  <si>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</si>
  <si>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</si>
  <si>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</si>
  <si>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</si>
  <si>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</si>
  <si>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Jakákoliv chyba</t>
  </si>
  <si>
    <t>Datum, ke kterému byl stanoven kurz přepočtu z cizí měny</t>
  </si>
  <si>
    <t>Bude financován (údaje v Kč)</t>
  </si>
  <si>
    <t>1. Popis projektu</t>
  </si>
  <si>
    <r>
      <t xml:space="preserve">- v případě </t>
    </r>
    <r>
      <rPr>
        <b/>
        <i/>
        <sz val="9"/>
        <rFont val="Arial"/>
        <family val="2"/>
        <charset val="238"/>
      </rPr>
      <t>fyzické osoby</t>
    </r>
    <r>
      <rPr>
        <i/>
        <sz val="9"/>
        <rFont val="Arial"/>
        <family val="2"/>
        <charset val="238"/>
      </rPr>
      <t xml:space="preserve"> délka praxe v oboru, druh a délka předchozí praxe žadatele nebo odpovědného pracovníka(ů) využitelné pro projekt, zastupitelnost ve vedení;</t>
    </r>
  </si>
  <si>
    <t>Komentář ke všem zdrojům financování projektu (co tvoří vlastní zdroje, co tvoří cizí zdroje a jejich splatnost, existence podřízených závazků)</t>
  </si>
  <si>
    <t>Délka období čerpání</t>
  </si>
  <si>
    <t>(zbývá k zařazení:</t>
  </si>
  <si>
    <t>Odklad 1. splátky</t>
  </si>
  <si>
    <t>Délka splácení</t>
  </si>
  <si>
    <t>Výdaje celkem
(vč. DPH)</t>
  </si>
  <si>
    <r>
      <t>Předpoklad vynaložení výdajů</t>
    </r>
    <r>
      <rPr>
        <b/>
        <sz val="9"/>
        <rFont val="Arial"/>
        <family val="2"/>
        <charset val="238"/>
      </rPr>
      <t xml:space="preserve"> hrazených ze zvýhodněného úvěru</t>
    </r>
    <r>
      <rPr>
        <sz val="9"/>
        <rFont val="Arial"/>
        <family val="2"/>
        <charset val="238"/>
      </rPr>
      <t xml:space="preserve"> v jednotlivých letech realizace projektu</t>
    </r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</si>
  <si>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</si>
  <si>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</si>
  <si>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</si>
  <si>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</si>
  <si>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</si>
  <si>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</si>
  <si>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</si>
  <si>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</si>
  <si>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</si>
  <si>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</si>
  <si>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</si>
  <si>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</si>
  <si>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</si>
  <si>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</si>
  <si>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</si>
  <si>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</si>
  <si>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</si>
  <si>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</si>
  <si>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</si>
  <si>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</si>
  <si>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</si>
  <si>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</si>
  <si>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</si>
  <si>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</si>
  <si>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</si>
  <si>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</si>
  <si>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</si>
  <si>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</si>
  <si>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</si>
  <si>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</si>
  <si>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</si>
  <si>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</si>
  <si>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</si>
  <si>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</si>
  <si>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specifikujte, jak souvisí pořízení/rekonstrukce nemovitosti s výdaji na stroje/zařízení</t>
  </si>
  <si>
    <t>specifikujte technologii, produkt či službu, která bude zavedena</t>
  </si>
  <si>
    <t>vzhledem k podílu výdajů na rekonstrukci nemovitosti je podmínkou podpory zavedení nové technologie, produktu či služby</t>
  </si>
  <si>
    <t>mezi způsobilými výdaji v bodě 2a jsou i výdaje na pořízení či rekonstrukci nemovitosti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</si>
  <si>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</si>
  <si>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</si>
  <si>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</si>
  <si>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</si>
  <si>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Výdaje projektu celkem</t>
  </si>
  <si>
    <t>součet přesahuje výši výdajů financovaných zvýhodněným úvěrem</t>
  </si>
  <si>
    <t>Pořizovací cena
(vč. DPH) v měně pořízení</t>
  </si>
  <si>
    <t>vyberte z nabídky</t>
  </si>
  <si>
    <t>vyberte zaměření projektu</t>
  </si>
  <si>
    <t>prosím specifikujte</t>
  </si>
  <si>
    <t>výše financování přesahuje pořizovací cenu</t>
  </si>
  <si>
    <t>Ostatní výdaje (nezpůsobilé)</t>
  </si>
  <si>
    <t>Podnik s krátkou historií</t>
  </si>
  <si>
    <t>Podnik s historií</t>
  </si>
  <si>
    <t xml:space="preserve"> - max.</t>
  </si>
  <si>
    <t>Žadatel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</si>
  <si>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</si>
  <si>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- vedení společnosti, její stabilita a zkušenosti; odborným garant činnosti, odpovědnost za obchodní vztahy, finance a ekonomiku</t>
  </si>
  <si>
    <t xml:space="preserve">Profesní a osobní údaje o vlastnících, členech statutárního orgánu a vedoucích pracovnících žadatele
</t>
  </si>
  <si>
    <t>Dodavatelské zajištění realizace projektu (stavby, strojů, termíny dodávek, předpokládané platební podmínky, smluvní zajištěnívčetně smluv o smlouvách budoucích, závazné objednávky apod.)</t>
  </si>
  <si>
    <r>
      <t xml:space="preserve">- v případě </t>
    </r>
    <r>
      <rPr>
        <b/>
        <i/>
        <sz val="9"/>
        <rFont val="Arial"/>
        <family val="2"/>
        <charset val="238"/>
      </rPr>
      <t xml:space="preserve">obchodní společnosti </t>
    </r>
    <r>
      <rPr>
        <i/>
        <sz val="9"/>
        <rFont val="Arial"/>
        <family val="2"/>
        <charset val="238"/>
      </rPr>
      <t>uvést tytéž údaje u maximálně 4 společníků firmy, členů statutárního orgánu nebo vedoucích pracovníků, vztah mezi vlastníky a vedením,</t>
    </r>
  </si>
  <si>
    <t>je vyplněna cizí měna bez kurzu či naopak kurz bez identifikace cizí měny</t>
  </si>
  <si>
    <t>musí být naplněna alespoň jedna z priorit inovativní projekt a/nebo inovativní či rychle se rozvíjející podnik</t>
  </si>
  <si>
    <t>naplnění priorit programu INFIN není vyplněno nebo je vyplněno jen částečně</t>
  </si>
  <si>
    <t>Historie a současnost žadatele, popis činnostia jeho další aktivity, vlastnictví certifikátu ISO či jiné normy, u začínajících podnikatelů důvody zahájení podnikatelské činnosti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</si>
  <si>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</si>
  <si>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</si>
  <si>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</si>
  <si>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</si>
  <si>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</si>
  <si>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</si>
  <si>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Úhrada v cizí měně?</t>
  </si>
  <si>
    <t>Není vyplněno datum kurzu?</t>
  </si>
  <si>
    <t>uveďte datum kurzu</t>
  </si>
  <si>
    <t>Nezastavěný pozemek</t>
  </si>
  <si>
    <t>Koupě budovy (včetně pozemku)</t>
  </si>
  <si>
    <t>Výstavba budovy</t>
  </si>
  <si>
    <t>Použité/repasované stroje a zař.</t>
  </si>
  <si>
    <t>pořízení nezastavěných pozemků</t>
  </si>
  <si>
    <t>koupě budov (včetně pozemků)</t>
  </si>
  <si>
    <t>nástavby, přístavby, rekonstrukce</t>
  </si>
  <si>
    <t>výstavba budov</t>
  </si>
  <si>
    <t>použité a repasované stroje a zařízení</t>
  </si>
  <si>
    <t>ZÚV&gt;cena?</t>
  </si>
  <si>
    <t>překročen podíl financování úvěrem ČMZRB, je třeba upravit zdroje financování v bodě 2a</t>
  </si>
  <si>
    <t>Místo (místa) realizace projektu</t>
  </si>
  <si>
    <t>e)</t>
  </si>
  <si>
    <t>f)</t>
  </si>
  <si>
    <r>
      <t>a) Výčet výdajů na realizaci projektu</t>
    </r>
    <r>
      <rPr>
        <sz val="9"/>
        <rFont val="Arial"/>
        <family val="2"/>
        <charset val="238"/>
      </rPr>
      <t xml:space="preserve"> (do tabulky uveďte plánované výdaje v rámci projektu v Kč)</t>
    </r>
  </si>
  <si>
    <r>
      <t>b) Souhrnné údaje o výdajích na realizaci projektu</t>
    </r>
    <r>
      <rPr>
        <sz val="9"/>
        <rFont val="Arial"/>
        <family val="2"/>
        <charset val="238"/>
      </rPr>
      <t xml:space="preserve"> (údaje v Kč, vypočtené automaticky dle informací v bodě 2a)</t>
    </r>
  </si>
  <si>
    <t>c) Zdroje financování projektu (v Kč)</t>
  </si>
  <si>
    <t>Pokud některý z bodů není charakterizován, uveďte v příslušném poli text „neuvádí se“. V případě potřeby (např. složitější projekt) zpracujte popis projektu jako samostatný dokument a výše uvedené body použijte jako osnovu.</t>
  </si>
  <si>
    <r>
      <t>uveďte datum, k němuž byl použitý kurz ČNB stanoven (viz nápověda ke sloupci "</t>
    </r>
    <r>
      <rPr>
        <i/>
        <sz val="10"/>
        <rFont val="Arial"/>
        <family val="2"/>
        <charset val="238"/>
      </rPr>
      <t>Kurz" v tabulce 2a)</t>
    </r>
  </si>
  <si>
    <t>Nástavba, přístavba, rekonstr.</t>
  </si>
  <si>
    <t>Z toho DPH</t>
  </si>
  <si>
    <t>DPH&gt;PC?</t>
  </si>
  <si>
    <t>DPH v Kč</t>
  </si>
  <si>
    <t>Podíl Zvýhodněného úvěru na způsobilých výdajích:</t>
  </si>
  <si>
    <t>Je žadatel plátcem DPH?</t>
  </si>
  <si>
    <t>Neuvedeno plátce/neplátce</t>
  </si>
  <si>
    <t>uveďte, zda je žadatel plátcem DPH</t>
  </si>
  <si>
    <t>! opravte či doplňte údaje v bodě 2 !</t>
  </si>
  <si>
    <t>výše DPH přesahuje pořizovací cenu</t>
  </si>
  <si>
    <t>Bez DPH v Kč</t>
  </si>
  <si>
    <t>Podíl Zvýhodněného úvěru na způsobilých výdajích bez DPH:</t>
  </si>
  <si>
    <t>skutečný podíl</t>
  </si>
  <si>
    <t>Podíl jiných zdrojů financování na způsobilých výdajích celkem:</t>
  </si>
  <si>
    <t>způsobilé výdaje hrazené jinými zdroji</t>
  </si>
  <si>
    <t>podíl jiných zdrojů na způsobilých výdajích</t>
  </si>
  <si>
    <t>Překročeno financování ZÚV?</t>
  </si>
  <si>
    <t>na zvýhodněném úvěru:</t>
  </si>
  <si>
    <r>
      <t xml:space="preserve">Dlouhodobý </t>
    </r>
    <r>
      <rPr>
        <b/>
        <sz val="9"/>
        <color rgb="FF5F5F5F"/>
        <rFont val="Arial"/>
        <family val="2"/>
        <charset val="238"/>
      </rPr>
      <t>nehmotný</t>
    </r>
    <r>
      <rPr>
        <sz val="9"/>
        <color rgb="FF5F5F5F"/>
        <rFont val="Arial"/>
        <family val="2"/>
        <charset val="238"/>
      </rPr>
      <t xml:space="preserve"> majetek - podíl na způsobilých výdajích:</t>
    </r>
  </si>
  <si>
    <t>DNIM na způsobilých výdajích</t>
  </si>
  <si>
    <t>DNIM na ZÚV</t>
  </si>
  <si>
    <t>Příloha PEZ žádosti o zvýhodněný úvěr v programu Expanze</t>
  </si>
  <si>
    <t>(platná od 30. 6. 2021)</t>
  </si>
  <si>
    <t>Projekt - Obnova podnikání po živelné katastrofě</t>
  </si>
  <si>
    <t>Předpokládané ekonomické přínosy projektu</t>
  </si>
  <si>
    <t>Situace na trhu (postavení společnosti, stav konkurence, marketingové aktivity, konkurenční výhoda žadatele, perspektivy dalšího růstu trhu)</t>
  </si>
  <si>
    <t>5. Prohlášení žadatele</t>
  </si>
  <si>
    <t>Informace, jaký movitý majetek bude pronajímán a k jakému účelu (např. pronájem výrobního zařízení v rámci kooperace s jiným podnikem)</t>
  </si>
  <si>
    <t>Informace, jaký nemovitý majetek bude pronajímán, k jakému účelu a případně jakým subjektům (jsou-li známy)</t>
  </si>
  <si>
    <t>Realizace projektu umožní obnovení podnikatelské činnosti, která byla přerušena či omezena v důsledku živelní katastrofy.</t>
  </si>
  <si>
    <t>c)</t>
  </si>
  <si>
    <t>Popis záměru (projektu) - shrnutí dopadu živelné katastrofy, kroky obnovy a cílový stav ve spojitosti s úvěrem NRB</t>
  </si>
  <si>
    <t>Předpokládá projekt pronájem strojů/zařízení financovaných úvěrem NRB jiným podnikatelům?</t>
  </si>
  <si>
    <t>Bude případný nemovitý majetek financovaný úvěrem NRB použit k pronájmu za účelem podnikán (CZ-NACE 68.2)?</t>
  </si>
  <si>
    <t>2. Předpokládané výdaje projektu - úvěrem NRB lze financovat pouze majetek prokazatelně zničený či poškozený živelní katastrofou</t>
  </si>
  <si>
    <t>Zvýhodněným úvěrem NRB</t>
  </si>
  <si>
    <t>Zvýhodněný úvěr NRB</t>
  </si>
  <si>
    <t>Ostatní požadované parametry zvýhodněného úvěru NRB (v měsících)</t>
  </si>
  <si>
    <t>4. Směneční ručitelé (avalisté) zvýhodněného úvěru - vyplňte po dohodě s pracovníkem NRB</t>
  </si>
  <si>
    <t>Žadatel prohlašuje, že v případě majetku uvedeného v bodě 2a výše, jehož pořízení či technické zhodnocení má být částečně či zcela financováno zvýhodněným úvěrem NRB jde o obnovu či náhradu majetku, který byl zničen či poškozen v důsledku živelné katastrofy.</t>
  </si>
  <si>
    <t>V případě projektu, který předpokládá pronájem movitých věcí pořízených s účastí prostředků zvýhodněného úvěru NRB jiným podnikatelům k jejich podnikatelské činnosti, žadatel prohlašuje, že tento majetek bude pronajímán výhradně malým nebo středním podnikům, kteří jej budou po celou dobu pronájmu převážně používat k ekonomické činnosti podporované v programu Expanze.</t>
  </si>
  <si>
    <t>V případě projektu zahrnujícího činnosti v oblasti pronájmu a správy vlastních nebo pronajatých nemovitostí (CZ-NACE 68.2) žadatel prohlašuje, že majetek pořízený s účastí prostředků zvýhodněného úvěru NRB bude pronajímán výhradně malým nebo středním podnikům, kteří jej budou po celou dobu pronájmu převážně používat k ekonomické činnosti podporované v programu Expanze.</t>
  </si>
  <si>
    <t>1) Podpis musí být proveden před pracovníkem NRB nebo úředně ověřen.</t>
  </si>
  <si>
    <t>Parametry úvěru NRB</t>
  </si>
  <si>
    <t>Max. podíl NRB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</si>
</sst>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\ _K_č"/>
    <numFmt numFmtId="166" formatCode="#,##0\ &quot;Kč&quot;\)"/>
  </numFmts>
  <fonts count="2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23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indent="1"/>
    </xf>
    <xf numFmtId="0" fontId="1" fillId="0" borderId="0" xfId="0" applyFont="1" applyBorder="1" applyProtection="1"/>
    <xf numFmtId="0" fontId="1" fillId="0" borderId="0" xfId="0" applyFont="1" applyAlignment="1" applyProtection="1"/>
    <xf numFmtId="0" fontId="5" fillId="0" borderId="0" xfId="0" applyFont="1" applyBorder="1" applyAlignment="1" applyProtection="1"/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 wrapText="1" indent="1"/>
    </xf>
    <xf numFmtId="165" fontId="1" fillId="0" borderId="0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0" xfId="0" applyFont="1" applyBorder="1" applyAlignment="1" applyProtection="1"/>
    <xf numFmtId="164" fontId="1" fillId="0" borderId="0" xfId="1" applyFont="1" applyBorder="1" applyAlignment="1" applyProtection="1">
      <alignment horizontal="right"/>
    </xf>
    <xf numFmtId="0" fontId="2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wrapText="1"/>
    </xf>
    <xf numFmtId="4" fontId="1" fillId="0" borderId="0" xfId="0" applyNumberFormat="1" applyFont="1" applyBorder="1" applyAlignment="1" applyProtection="1">
      <alignment wrapText="1"/>
    </xf>
    <xf numFmtId="0" fontId="1" fillId="0" borderId="0" xfId="0" applyNumberFormat="1" applyFont="1" applyBorder="1" applyAlignment="1" applyProtection="1">
      <alignment wrapText="1"/>
    </xf>
    <xf numFmtId="0" fontId="9" fillId="0" borderId="0" xfId="0" applyFont="1" applyProtection="1"/>
    <xf numFmtId="0" fontId="1" fillId="0" borderId="4" xfId="0" applyFont="1" applyBorder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 indent="1"/>
    </xf>
    <xf numFmtId="0" fontId="1" fillId="0" borderId="4" xfId="0" applyFont="1" applyBorder="1" applyProtection="1"/>
    <xf numFmtId="165" fontId="1" fillId="0" borderId="0" xfId="0" applyNumberFormat="1" applyFont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vertical="center" wrapText="1"/>
    </xf>
    <xf numFmtId="165" fontId="9" fillId="0" borderId="0" xfId="0" applyNumberFormat="1" applyFont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horizontal="right" wrapText="1"/>
    </xf>
    <xf numFmtId="165" fontId="1" fillId="0" borderId="0" xfId="0" applyNumberFormat="1" applyFont="1" applyBorder="1" applyAlignment="1" applyProtection="1"/>
    <xf numFmtId="165" fontId="10" fillId="0" borderId="0" xfId="0" applyNumberFormat="1" applyFont="1" applyBorder="1" applyAlignment="1" applyProtection="1">
      <alignment horizontal="left" vertical="center" indent="1"/>
    </xf>
    <xf numFmtId="0" fontId="1" fillId="0" borderId="0" xfId="0" applyFont="1" applyFill="1" applyBorder="1" applyAlignment="1" applyProtection="1">
      <alignment wrapText="1"/>
    </xf>
    <xf numFmtId="165" fontId="1" fillId="0" borderId="0" xfId="0" applyNumberFormat="1" applyFont="1" applyProtection="1"/>
    <xf numFmtId="0" fontId="1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165" fontId="1" fillId="0" borderId="0" xfId="0" applyNumberFormat="1" applyFont="1" applyFill="1" applyBorder="1" applyAlignment="1" applyProtection="1">
      <alignment vertical="center" wrapText="1"/>
    </xf>
    <xf numFmtId="14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3" fontId="1" fillId="0" borderId="4" xfId="0" applyNumberFormat="1" applyFont="1" applyBorder="1" applyProtection="1"/>
    <xf numFmtId="0" fontId="10" fillId="0" borderId="0" xfId="0" applyFont="1" applyProtection="1"/>
    <xf numFmtId="0" fontId="10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3" fillId="3" borderId="0" xfId="0" applyFont="1" applyFill="1" applyAlignment="1" applyProtection="1">
      <alignment horizontal="right" vertical="top" wrapText="1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right" vertical="top" wrapText="1"/>
    </xf>
    <xf numFmtId="0" fontId="1" fillId="3" borderId="0" xfId="0" applyFont="1" applyFill="1" applyAlignment="1" applyProtection="1">
      <alignment horizontal="left" vertical="center" wrapText="1"/>
    </xf>
    <xf numFmtId="0" fontId="13" fillId="2" borderId="14" xfId="0" applyFont="1" applyFill="1" applyBorder="1" applyAlignment="1" applyProtection="1">
      <alignment horizontal="left" vertical="top" wrapText="1"/>
    </xf>
    <xf numFmtId="0" fontId="13" fillId="2" borderId="24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165" fontId="1" fillId="0" borderId="14" xfId="0" applyNumberFormat="1" applyFont="1" applyBorder="1" applyAlignment="1" applyProtection="1">
      <alignment horizontal="left" inden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indent="2"/>
    </xf>
    <xf numFmtId="165" fontId="10" fillId="0" borderId="14" xfId="0" applyNumberFormat="1" applyFont="1" applyBorder="1" applyAlignment="1" applyProtection="1">
      <alignment horizontal="left" indent="1"/>
    </xf>
    <xf numFmtId="166" fontId="1" fillId="0" borderId="0" xfId="0" applyNumberFormat="1" applyFont="1" applyBorder="1" applyAlignment="1" applyProtection="1"/>
    <xf numFmtId="166" fontId="10" fillId="0" borderId="0" xfId="0" applyNumberFormat="1" applyFont="1" applyBorder="1" applyAlignment="1" applyProtection="1"/>
    <xf numFmtId="0" fontId="1" fillId="0" borderId="0" xfId="0" applyFont="1" applyAlignment="1" applyProtection="1">
      <alignment horizontal="right" vertical="center" inden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 indent="1"/>
    </xf>
    <xf numFmtId="0" fontId="6" fillId="2" borderId="2" xfId="0" applyFont="1" applyFill="1" applyBorder="1" applyAlignment="1" applyProtection="1"/>
    <xf numFmtId="0" fontId="6" fillId="2" borderId="2" xfId="0" applyFont="1" applyFill="1" applyBorder="1" applyAlignment="1" applyProtection="1">
      <alignment wrapText="1"/>
    </xf>
    <xf numFmtId="0" fontId="1" fillId="2" borderId="2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165" fontId="1" fillId="0" borderId="0" xfId="0" applyNumberFormat="1" applyFont="1" applyBorder="1" applyAlignment="1" applyProtection="1">
      <alignment horizontal="right" vertical="center" indent="1"/>
    </xf>
    <xf numFmtId="0" fontId="1" fillId="3" borderId="0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 indent="1"/>
    </xf>
    <xf numFmtId="0" fontId="9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left" vertical="center" indent="1"/>
    </xf>
    <xf numFmtId="0" fontId="1" fillId="3" borderId="0" xfId="0" applyFont="1" applyFill="1" applyAlignment="1" applyProtection="1">
      <alignment horizontal="right" vertical="center" wrapText="1"/>
    </xf>
    <xf numFmtId="0" fontId="1" fillId="3" borderId="0" xfId="0" applyFont="1" applyFill="1" applyBorder="1" applyAlignment="1" applyProtection="1">
      <alignment vertical="top" wrapText="1"/>
    </xf>
    <xf numFmtId="0" fontId="13" fillId="2" borderId="19" xfId="0" applyFont="1" applyFill="1" applyBorder="1" applyAlignment="1" applyProtection="1">
      <alignment vertical="center" wrapText="1"/>
    </xf>
    <xf numFmtId="0" fontId="13" fillId="2" borderId="18" xfId="0" applyFont="1" applyFill="1" applyBorder="1" applyAlignment="1" applyProtection="1">
      <alignment vertical="center"/>
    </xf>
    <xf numFmtId="0" fontId="11" fillId="2" borderId="20" xfId="0" applyFont="1" applyFill="1" applyBorder="1" applyAlignment="1" applyProtection="1">
      <alignment horizontal="right" indent="1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Protection="1"/>
    <xf numFmtId="0" fontId="1" fillId="2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 indent="1"/>
    </xf>
    <xf numFmtId="0" fontId="11" fillId="0" borderId="0" xfId="0" applyFont="1" applyBorder="1" applyAlignment="1" applyProtection="1">
      <alignment horizontal="left" vertical="center" indent="1"/>
    </xf>
    <xf numFmtId="0" fontId="10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165" fontId="1" fillId="0" borderId="0" xfId="0" applyNumberFormat="1" applyFont="1" applyBorder="1" applyAlignment="1" applyProtection="1">
      <alignment horizontal="right" vertical="center" wrapText="1"/>
    </xf>
    <xf numFmtId="0" fontId="10" fillId="0" borderId="0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top"/>
    </xf>
    <xf numFmtId="0" fontId="18" fillId="0" borderId="0" xfId="0" applyFont="1"/>
    <xf numFmtId="0" fontId="19" fillId="0" borderId="0" xfId="0" applyFont="1" applyAlignment="1" applyProtection="1">
      <alignment horizontal="left" vertical="top"/>
    </xf>
    <xf numFmtId="0" fontId="19" fillId="0" borderId="0" xfId="0" applyFont="1" applyProtection="1"/>
    <xf numFmtId="0" fontId="19" fillId="0" borderId="0" xfId="0" quotePrefix="1" applyFont="1" applyAlignment="1" applyProtection="1">
      <alignment horizontal="left" vertical="top"/>
    </xf>
    <xf numFmtId="0" fontId="19" fillId="0" borderId="0" xfId="0" quotePrefix="1" applyFont="1" applyProtection="1"/>
    <xf numFmtId="0" fontId="21" fillId="0" borderId="0" xfId="0" applyFont="1"/>
    <xf numFmtId="0" fontId="19" fillId="0" borderId="0" xfId="0" applyFont="1" applyAlignment="1" applyProtection="1">
      <alignment horizontal="left" vertical="top" wrapText="1"/>
    </xf>
    <xf numFmtId="3" fontId="1" fillId="0" borderId="4" xfId="0" applyNumberFormat="1" applyFont="1" applyBorder="1" applyAlignment="1" applyProtection="1">
      <alignment horizontal="right"/>
    </xf>
    <xf numFmtId="0" fontId="2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 indent="1"/>
    </xf>
    <xf numFmtId="165" fontId="1" fillId="0" borderId="0" xfId="0" applyNumberFormat="1" applyFont="1" applyFill="1" applyBorder="1" applyAlignment="1" applyProtection="1">
      <alignment wrapText="1"/>
    </xf>
    <xf numFmtId="165" fontId="1" fillId="0" borderId="0" xfId="0" applyNumberFormat="1" applyFont="1" applyFill="1" applyBorder="1" applyAlignment="1" applyProtection="1">
      <alignment horizontal="right" vertical="center" indent="1"/>
    </xf>
    <xf numFmtId="1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right" vertical="center"/>
    </xf>
    <xf numFmtId="9" fontId="2" fillId="0" borderId="0" xfId="0" applyNumberFormat="1" applyFont="1" applyFill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 indent="1"/>
    </xf>
    <xf numFmtId="165" fontId="10" fillId="0" borderId="0" xfId="0" applyNumberFormat="1" applyFont="1" applyFill="1" applyBorder="1" applyAlignment="1" applyProtection="1">
      <alignment horizontal="left" vertical="center" indent="1"/>
    </xf>
    <xf numFmtId="165" fontId="1" fillId="0" borderId="0" xfId="0" applyNumberFormat="1" applyFont="1" applyFill="1" applyBorder="1" applyAlignment="1" applyProtection="1"/>
    <xf numFmtId="0" fontId="1" fillId="0" borderId="4" xfId="0" applyFont="1" applyBorder="1" applyAlignment="1" applyProtection="1">
      <alignment horizontal="right"/>
    </xf>
    <xf numFmtId="10" fontId="1" fillId="0" borderId="4" xfId="0" applyNumberFormat="1" applyFont="1" applyBorder="1" applyProtection="1"/>
    <xf numFmtId="0" fontId="1" fillId="0" borderId="1" xfId="0" applyFont="1" applyBorder="1" applyProtection="1"/>
    <xf numFmtId="0" fontId="1" fillId="0" borderId="3" xfId="0" applyFont="1" applyBorder="1" applyProtection="1"/>
    <xf numFmtId="0" fontId="23" fillId="0" borderId="0" xfId="0" applyFont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wrapText="1" indent="1"/>
    </xf>
    <xf numFmtId="165" fontId="23" fillId="0" borderId="0" xfId="0" applyNumberFormat="1" applyFont="1" applyBorder="1" applyAlignment="1" applyProtection="1">
      <alignment wrapText="1"/>
    </xf>
    <xf numFmtId="165" fontId="23" fillId="0" borderId="0" xfId="0" applyNumberFormat="1" applyFont="1" applyBorder="1" applyAlignment="1" applyProtection="1">
      <alignment horizontal="right" vertical="center" indent="1"/>
    </xf>
    <xf numFmtId="0" fontId="23" fillId="0" borderId="0" xfId="0" quotePrefix="1" applyFont="1" applyBorder="1" applyAlignment="1" applyProtection="1">
      <alignment horizontal="left" vertical="center" indent="1"/>
    </xf>
    <xf numFmtId="0" fontId="24" fillId="0" borderId="0" xfId="0" applyFont="1" applyBorder="1" applyAlignment="1" applyProtection="1">
      <alignment horizontal="left" vertical="center" indent="1"/>
    </xf>
    <xf numFmtId="9" fontId="24" fillId="0" borderId="0" xfId="0" applyNumberFormat="1" applyFont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Protection="1"/>
    <xf numFmtId="0" fontId="23" fillId="0" borderId="0" xfId="0" quotePrefix="1" applyFont="1" applyBorder="1" applyAlignment="1" applyProtection="1">
      <alignment horizontal="right" vertical="center" indent="1"/>
    </xf>
    <xf numFmtId="0" fontId="24" fillId="0" borderId="0" xfId="0" quotePrefix="1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</xf>
    <xf numFmtId="0" fontId="24" fillId="0" borderId="0" xfId="0" applyFont="1" applyFill="1" applyBorder="1" applyAlignment="1" applyProtection="1">
      <alignment horizontal="left" vertical="center" wrapText="1" indent="1"/>
    </xf>
    <xf numFmtId="165" fontId="23" fillId="0" borderId="0" xfId="0" applyNumberFormat="1" applyFont="1" applyFill="1" applyBorder="1" applyAlignment="1" applyProtection="1">
      <alignment wrapText="1"/>
    </xf>
    <xf numFmtId="165" fontId="23" fillId="0" borderId="0" xfId="0" applyNumberFormat="1" applyFont="1" applyFill="1" applyBorder="1" applyAlignment="1" applyProtection="1">
      <alignment horizontal="right" vertical="center" indent="1"/>
    </xf>
    <xf numFmtId="10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quotePrefix="1" applyFont="1" applyFill="1" applyBorder="1" applyAlignment="1" applyProtection="1">
      <alignment horizontal="right" vertical="center"/>
    </xf>
    <xf numFmtId="9" fontId="24" fillId="0" borderId="0" xfId="0" applyNumberFormat="1" applyFont="1" applyFill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Protection="1"/>
    <xf numFmtId="0" fontId="23" fillId="0" borderId="0" xfId="0" applyFont="1" applyFill="1" applyBorder="1" applyAlignment="1" applyProtection="1">
      <alignment horizontal="left" vertical="center" indent="1"/>
    </xf>
    <xf numFmtId="0" fontId="25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vertical="center" wrapText="1"/>
    </xf>
    <xf numFmtId="3" fontId="2" fillId="0" borderId="0" xfId="0" applyNumberFormat="1" applyFont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right" vertical="top" wrapText="1"/>
    </xf>
    <xf numFmtId="165" fontId="1" fillId="2" borderId="4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wrapText="1"/>
    </xf>
    <xf numFmtId="0" fontId="8" fillId="2" borderId="4" xfId="0" applyNumberFormat="1" applyFont="1" applyFill="1" applyBorder="1" applyAlignment="1" applyProtection="1">
      <alignment wrapText="1"/>
    </xf>
    <xf numFmtId="0" fontId="2" fillId="2" borderId="4" xfId="0" applyFont="1" applyFill="1" applyBorder="1" applyAlignment="1" applyProtection="1">
      <alignment horizontal="center" wrapText="1"/>
    </xf>
    <xf numFmtId="0" fontId="1" fillId="0" borderId="4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3" fontId="2" fillId="0" borderId="0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/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166" fontId="1" fillId="0" borderId="0" xfId="0" applyNumberFormat="1" applyFont="1" applyBorder="1" applyAlignment="1" applyProtection="1">
      <alignment horizontal="left"/>
    </xf>
    <xf numFmtId="4" fontId="2" fillId="2" borderId="4" xfId="0" applyNumberFormat="1" applyFont="1" applyFill="1" applyBorder="1" applyAlignment="1" applyProtection="1">
      <alignment horizontal="center" vertical="center" wrapText="1"/>
    </xf>
    <xf numFmtId="165" fontId="2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2" xfId="0" applyNumberFormat="1" applyFont="1" applyFill="1" applyBorder="1" applyAlignment="1" applyProtection="1">
      <alignment horizontal="right" vertical="center" wrapText="1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0" fontId="24" fillId="2" borderId="31" xfId="0" applyNumberFormat="1" applyFont="1" applyFill="1" applyBorder="1" applyAlignment="1" applyProtection="1">
      <alignment horizontal="center" vertical="center" wrapText="1"/>
    </xf>
    <xf numFmtId="10" fontId="24" fillId="2" borderId="32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10" fontId="2" fillId="2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 wrapText="1"/>
    </xf>
    <xf numFmtId="165" fontId="1" fillId="2" borderId="4" xfId="0" quotePrefix="1" applyNumberFormat="1" applyFont="1" applyFill="1" applyBorder="1" applyAlignment="1" applyProtection="1">
      <alignment horizontal="right" vertical="center" wrapText="1"/>
    </xf>
    <xf numFmtId="165" fontId="2" fillId="2" borderId="1" xfId="0" applyNumberFormat="1" applyFont="1" applyFill="1" applyBorder="1" applyAlignment="1" applyProtection="1">
      <alignment horizontal="right" vertical="center" wrapText="1"/>
    </xf>
    <xf numFmtId="165" fontId="2" fillId="2" borderId="2" xfId="0" applyNumberFormat="1" applyFont="1" applyFill="1" applyBorder="1" applyAlignment="1" applyProtection="1">
      <alignment horizontal="right" vertical="center" wrapText="1"/>
    </xf>
    <xf numFmtId="165" fontId="2" fillId="2" borderId="3" xfId="0" applyNumberFormat="1" applyFont="1" applyFill="1" applyBorder="1" applyAlignment="1" applyProtection="1">
      <alignment horizontal="right" vertical="center" wrapText="1"/>
    </xf>
    <xf numFmtId="0" fontId="2" fillId="0" borderId="14" xfId="0" quotePrefix="1" applyFont="1" applyBorder="1" applyAlignment="1" applyProtection="1">
      <alignment horizontal="right" vertical="center"/>
    </xf>
    <xf numFmtId="0" fontId="2" fillId="0" borderId="0" xfId="0" quotePrefix="1" applyFont="1" applyBorder="1" applyAlignment="1" applyProtection="1">
      <alignment horizontal="right" vertical="center"/>
    </xf>
    <xf numFmtId="9" fontId="2" fillId="0" borderId="0" xfId="0" applyNumberFormat="1" applyFont="1" applyAlignment="1" applyProtection="1">
      <alignment horizontal="left" vertical="center"/>
    </xf>
    <xf numFmtId="0" fontId="13" fillId="2" borderId="18" xfId="0" applyFont="1" applyFill="1" applyBorder="1" applyAlignment="1" applyProtection="1">
      <alignment horizontal="left" vertical="center" wrapText="1"/>
    </xf>
    <xf numFmtId="0" fontId="13" fillId="2" borderId="19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165" fontId="1" fillId="2" borderId="13" xfId="0" quotePrefix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/>
    </xf>
    <xf numFmtId="165" fontId="1" fillId="2" borderId="15" xfId="0" applyNumberFormat="1" applyFont="1" applyFill="1" applyBorder="1" applyAlignment="1" applyProtection="1">
      <alignment horizontal="right" vertical="center" wrapText="1"/>
    </xf>
    <xf numFmtId="0" fontId="13" fillId="2" borderId="0" xfId="0" quotePrefix="1" applyFont="1" applyFill="1" applyBorder="1" applyAlignment="1" applyProtection="1">
      <alignment horizontal="left" vertical="center" wrapText="1"/>
    </xf>
    <xf numFmtId="0" fontId="13" fillId="2" borderId="16" xfId="0" quotePrefix="1" applyFont="1" applyFill="1" applyBorder="1" applyAlignment="1" applyProtection="1">
      <alignment horizontal="left" vertical="center" wrapText="1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Protection="1"/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49" fontId="1" fillId="3" borderId="21" xfId="0" applyNumberFormat="1" applyFont="1" applyFill="1" applyBorder="1" applyAlignment="1" applyProtection="1">
      <alignment horizontal="left" vertical="top" wrapText="1"/>
      <protection locked="0"/>
    </xf>
    <xf numFmtId="49" fontId="1" fillId="3" borderId="22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 vertical="top" wrapText="1"/>
    </xf>
    <xf numFmtId="0" fontId="13" fillId="2" borderId="6" xfId="0" applyFont="1" applyFill="1" applyBorder="1" applyAlignment="1" applyProtection="1">
      <alignment horizontal="left" vertical="top" wrapText="1"/>
    </xf>
    <xf numFmtId="0" fontId="13" fillId="2" borderId="7" xfId="0" applyFont="1" applyFill="1" applyBorder="1" applyAlignment="1" applyProtection="1">
      <alignment horizontal="left" vertical="top" wrapText="1"/>
    </xf>
    <xf numFmtId="0" fontId="13" fillId="2" borderId="8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165" fontId="2" fillId="2" borderId="28" xfId="0" applyNumberFormat="1" applyFont="1" applyFill="1" applyBorder="1" applyAlignment="1" applyProtection="1">
      <alignment horizontal="right" vertical="center" wrapText="1"/>
    </xf>
    <xf numFmtId="165" fontId="2" fillId="2" borderId="29" xfId="0" applyNumberFormat="1" applyFont="1" applyFill="1" applyBorder="1" applyAlignment="1" applyProtection="1">
      <alignment horizontal="right" vertical="center" wrapText="1"/>
    </xf>
    <xf numFmtId="165" fontId="2" fillId="2" borderId="30" xfId="0" applyNumberFormat="1" applyFont="1" applyFill="1" applyBorder="1" applyAlignment="1" applyProtection="1">
      <alignment horizontal="right" vertical="center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3" fontId="2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/>
    <xf numFmtId="0" fontId="1" fillId="0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/>
    <xf numFmtId="0" fontId="5" fillId="0" borderId="4" xfId="0" applyFont="1" applyBorder="1" applyAlignment="1" applyProtection="1"/>
    <xf numFmtId="14" fontId="1" fillId="0" borderId="17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wrapText="1"/>
    </xf>
    <xf numFmtId="0" fontId="5" fillId="2" borderId="3" xfId="0" applyFont="1" applyFill="1" applyBorder="1" applyAlignment="1" applyProtection="1">
      <alignment wrapText="1"/>
    </xf>
    <xf numFmtId="0" fontId="1" fillId="2" borderId="4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vertical="center" wrapText="1"/>
    </xf>
    <xf numFmtId="165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165" fontId="1" fillId="2" borderId="9" xfId="0" applyNumberFormat="1" applyFont="1" applyFill="1" applyBorder="1" applyAlignment="1" applyProtection="1">
      <alignment horizontal="right" vertical="center" wrapText="1"/>
    </xf>
    <xf numFmtId="165" fontId="1" fillId="2" borderId="5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165" fontId="1" fillId="2" borderId="6" xfId="0" applyNumberFormat="1" applyFont="1" applyFill="1" applyBorder="1" applyAlignment="1" applyProtection="1">
      <alignment horizontal="right" vertical="center" wrapText="1"/>
    </xf>
    <xf numFmtId="165" fontId="1" fillId="2" borderId="7" xfId="0" applyNumberFormat="1" applyFont="1" applyFill="1" applyBorder="1" applyAlignment="1" applyProtection="1">
      <alignment horizontal="right" vertical="center" wrapText="1"/>
    </xf>
    <xf numFmtId="165" fontId="1" fillId="2" borderId="8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Border="1" applyAlignment="1" applyProtection="1">
      <alignment horizontal="left" wrapText="1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Protection="1"/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" fillId="2" borderId="25" xfId="0" applyNumberFormat="1" applyFont="1" applyFill="1" applyBorder="1" applyAlignment="1" applyProtection="1">
      <alignment horizontal="right" vertical="center" wrapText="1"/>
    </xf>
    <xf numFmtId="165" fontId="1" fillId="2" borderId="26" xfId="0" applyNumberFormat="1" applyFont="1" applyFill="1" applyBorder="1" applyAlignment="1" applyProtection="1">
      <alignment horizontal="right" vertical="center" wrapText="1"/>
    </xf>
    <xf numFmtId="165" fontId="1" fillId="2" borderId="27" xfId="0" applyNumberFormat="1" applyFont="1" applyFill="1" applyBorder="1" applyAlignment="1" applyProtection="1">
      <alignment horizontal="right" vertical="center" wrapText="1"/>
    </xf>
    <xf numFmtId="49" fontId="1" fillId="2" borderId="21" xfId="0" applyNumberFormat="1" applyFont="1" applyFill="1" applyBorder="1" applyAlignment="1" applyProtection="1">
      <alignment horizontal="left" vertical="top" wrapText="1"/>
      <protection locked="0"/>
    </xf>
    <xf numFmtId="49" fontId="1" fillId="2" borderId="22" xfId="0" applyNumberFormat="1" applyFont="1" applyFill="1" applyBorder="1" applyAlignment="1" applyProtection="1">
      <alignment horizontal="left" vertical="top" wrapText="1"/>
      <protection locked="0"/>
    </xf>
    <xf numFmtId="49" fontId="1" fillId="2" borderId="23" xfId="0" applyNumberFormat="1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/>
    </xf>
  </cellXfs>
  <cellStyles count="2">
    <cellStyle name="Čárka" xfId="1" builtinId="3"/>
    <cellStyle name="Normální" xfId="0" builtinId="0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777777"/>
      <color rgb="FF5F5F5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cik/Downloads/Priloha_pe_projekt_2008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loha PE"/>
      <sheetName val="_vst"/>
    </sheetNames>
    <sheetDataSet>
      <sheetData sheetId="0"/>
      <sheetData sheetId="1">
        <row r="32">
          <cell r="B32" t="str">
            <v>pouze malým a středním podnikům</v>
          </cell>
        </row>
        <row r="33">
          <cell r="B33" t="str">
            <v>menšinově i velkým podnikům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86"/>
  <sheetViews>
    <sheetView showGridLines="0" tabSelected="1" zoomScale="115" zoomScaleNormal="115" zoomScaleSheetLayoutView="85" zoomScalePageLayoutView="70" workbookViewId="0">
      <selection activeCell="A5" sqref="A5:AD5"/>
    </sheetView>
  </sheetViews>
  <sheetFormatPr defaultColWidth="3.7109375" defaultRowHeight="15" customHeight="1" x14ac:dyDescent="0.2"/>
  <cols>
    <col min="1" max="17" width="3.7109375" style="2"/>
    <col min="18" max="19" width="3.7109375" style="2" customWidth="1"/>
    <col min="20" max="21" width="3.7109375" style="2"/>
    <col min="22" max="23" width="3.7109375" style="2" customWidth="1"/>
    <col min="24" max="24" width="4.7109375" style="2" customWidth="1"/>
    <col min="25" max="25" width="6.28515625" style="2" customWidth="1"/>
    <col min="26" max="26" width="3.7109375" style="2" customWidth="1"/>
    <col min="27" max="27" width="3.7109375" style="2"/>
    <col min="28" max="28" width="4.42578125" style="2" customWidth="1"/>
    <col min="29" max="29" width="3.7109375" style="2"/>
    <col min="30" max="30" width="3.7109375" style="2" customWidth="1"/>
    <col min="31" max="35" width="3.7109375" style="2"/>
    <col min="36" max="36" width="4.5703125" style="2" bestFit="1" customWidth="1"/>
    <col min="37" max="40" width="3.7109375" style="2"/>
    <col min="41" max="42" width="3.7109375" style="2" customWidth="1"/>
    <col min="43" max="43" width="3.7109375" style="2" hidden="1" customWidth="1"/>
    <col min="44" max="48" width="12.28515625" style="2" hidden="1" customWidth="1"/>
    <col min="49" max="49" width="14.5703125" style="2" hidden="1" customWidth="1"/>
    <col min="50" max="51" width="12.28515625" style="2" hidden="1" customWidth="1"/>
    <col min="52" max="54" width="3.7109375" style="2" hidden="1" customWidth="1"/>
    <col min="55" max="77" width="3.7109375" style="2" customWidth="1"/>
    <col min="78" max="16384" width="3.7109375" style="2"/>
  </cols>
  <sheetData>
    <row r="1" spans="1:42" ht="15" customHeight="1" x14ac:dyDescent="0.2">
      <c r="A1" s="14" t="s">
        <v>207</v>
      </c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154"/>
    </row>
    <row r="2" spans="1:42" ht="15" customHeight="1" x14ac:dyDescent="0.2">
      <c r="A2" s="35" t="s">
        <v>208</v>
      </c>
      <c r="B2" s="21"/>
      <c r="C2" s="21"/>
      <c r="D2" s="21"/>
      <c r="E2" s="21"/>
      <c r="F2" s="21"/>
    </row>
    <row r="4" spans="1:42" ht="15" customHeight="1" x14ac:dyDescent="0.2">
      <c r="A4" s="14" t="s">
        <v>0</v>
      </c>
    </row>
    <row r="5" spans="1:42" ht="15" customHeight="1" x14ac:dyDescent="0.2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8"/>
    </row>
    <row r="6" spans="1:42" ht="3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42" ht="15" customHeight="1" x14ac:dyDescent="0.2">
      <c r="A7" s="14" t="s">
        <v>39</v>
      </c>
      <c r="B7" s="265"/>
      <c r="C7" s="266"/>
      <c r="D7" s="266"/>
      <c r="E7" s="266"/>
      <c r="F7" s="266"/>
      <c r="G7" s="267"/>
    </row>
    <row r="8" spans="1:42" ht="15.75" customHeight="1" x14ac:dyDescent="0.2">
      <c r="A8" s="269" t="s">
        <v>209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61"/>
      <c r="AP8" s="61"/>
    </row>
    <row r="9" spans="1:42" ht="12" x14ac:dyDescent="0.2">
      <c r="A9" s="14" t="s">
        <v>86</v>
      </c>
    </row>
    <row r="10" spans="1:42" ht="3.75" customHeight="1" x14ac:dyDescent="0.2"/>
    <row r="11" spans="1:42" s="56" customFormat="1" ht="13.5" customHeight="1" x14ac:dyDescent="0.2">
      <c r="A11" s="55" t="s">
        <v>38</v>
      </c>
      <c r="B11" s="217" t="s">
        <v>157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9"/>
    </row>
    <row r="12" spans="1:42" s="56" customFormat="1" ht="80.099999999999994" customHeight="1" x14ac:dyDescent="0.2">
      <c r="A12" s="57"/>
      <c r="B12" s="235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7"/>
    </row>
    <row r="13" spans="1:42" s="56" customFormat="1" ht="4.1500000000000004" customHeight="1" x14ac:dyDescent="0.2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</row>
    <row r="14" spans="1:42" s="56" customFormat="1" ht="12" customHeight="1" x14ac:dyDescent="0.2">
      <c r="A14" s="55" t="s">
        <v>27</v>
      </c>
      <c r="B14" s="240" t="s">
        <v>151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2"/>
    </row>
    <row r="15" spans="1:42" s="56" customFormat="1" ht="12" customHeight="1" x14ac:dyDescent="0.2">
      <c r="A15" s="55"/>
      <c r="B15" s="59"/>
      <c r="C15" s="224" t="s">
        <v>87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5"/>
    </row>
    <row r="16" spans="1:42" s="56" customFormat="1" ht="12" customHeight="1" x14ac:dyDescent="0.2">
      <c r="A16" s="55"/>
      <c r="B16" s="59"/>
      <c r="C16" s="224" t="s">
        <v>153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5"/>
    </row>
    <row r="17" spans="1:40" s="56" customFormat="1" ht="12" customHeight="1" x14ac:dyDescent="0.2">
      <c r="A17" s="55"/>
      <c r="B17" s="60"/>
      <c r="C17" s="224" t="s">
        <v>150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5"/>
    </row>
    <row r="18" spans="1:40" s="56" customFormat="1" ht="80.099999999999994" customHeight="1" x14ac:dyDescent="0.2">
      <c r="A18" s="57"/>
      <c r="B18" s="235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7"/>
    </row>
    <row r="19" spans="1:40" s="56" customFormat="1" ht="3.75" customHeight="1" x14ac:dyDescent="0.2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</row>
    <row r="20" spans="1:40" s="56" customFormat="1" ht="12" customHeight="1" x14ac:dyDescent="0.2">
      <c r="A20" s="55" t="s">
        <v>216</v>
      </c>
      <c r="B20" s="217" t="s">
        <v>217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9"/>
    </row>
    <row r="21" spans="1:40" s="56" customFormat="1" ht="100.15" customHeight="1" x14ac:dyDescent="0.2">
      <c r="A21" s="57"/>
      <c r="B21" s="235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7"/>
    </row>
    <row r="22" spans="1:40" s="56" customFormat="1" ht="4.1500000000000004" customHeight="1" x14ac:dyDescent="0.2">
      <c r="A22" s="57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6"/>
      <c r="AK22" s="86"/>
      <c r="AL22" s="86"/>
      <c r="AM22" s="86"/>
      <c r="AN22" s="86"/>
    </row>
    <row r="23" spans="1:40" s="56" customFormat="1" ht="12" customHeight="1" x14ac:dyDescent="0.2">
      <c r="A23" s="55" t="s">
        <v>28</v>
      </c>
      <c r="B23" s="217" t="s">
        <v>178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9"/>
    </row>
    <row r="24" spans="1:40" s="56" customFormat="1" ht="49.9" customHeight="1" x14ac:dyDescent="0.2">
      <c r="A24" s="57"/>
      <c r="B24" s="235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7"/>
    </row>
    <row r="25" spans="1:40" s="56" customFormat="1" ht="4.1500000000000004" customHeight="1" x14ac:dyDescent="0.2">
      <c r="A25" s="57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6"/>
      <c r="AK25" s="86"/>
      <c r="AL25" s="86"/>
      <c r="AM25" s="86"/>
      <c r="AN25" s="86"/>
    </row>
    <row r="26" spans="1:40" s="56" customFormat="1" ht="14.65" customHeight="1" x14ac:dyDescent="0.2">
      <c r="A26" s="91" t="s">
        <v>179</v>
      </c>
      <c r="B26" s="87" t="s">
        <v>218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Z26" s="243"/>
      <c r="AA26" s="244"/>
      <c r="AB26" s="88" t="str">
        <f>IF(Z26="",_vst!$C$11,"")</f>
        <v>vyberte ANO/NE</v>
      </c>
    </row>
    <row r="27" spans="1:40" s="56" customFormat="1" ht="4.1500000000000004" customHeight="1" x14ac:dyDescent="0.2">
      <c r="A27" s="57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6"/>
      <c r="AK27" s="86"/>
      <c r="AL27" s="86"/>
      <c r="AM27" s="86"/>
      <c r="AN27" s="86"/>
    </row>
    <row r="28" spans="1:40" s="56" customFormat="1" ht="12" customHeight="1" x14ac:dyDescent="0.2">
      <c r="A28" s="57"/>
      <c r="B28" s="94" t="s">
        <v>213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5" t="str">
        <f>IF(AND(Z26="Ano",B29=""),_vst!$C$19,"")</f>
        <v/>
      </c>
    </row>
    <row r="29" spans="1:40" s="56" customFormat="1" ht="80.099999999999994" customHeight="1" x14ac:dyDescent="0.2">
      <c r="A29" s="57"/>
      <c r="B29" s="235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7"/>
    </row>
    <row r="30" spans="1:40" s="56" customFormat="1" ht="12" x14ac:dyDescent="0.2">
      <c r="A30" s="57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6"/>
      <c r="AK30" s="86"/>
      <c r="AL30" s="86"/>
      <c r="AM30" s="86"/>
      <c r="AN30" s="86"/>
    </row>
    <row r="31" spans="1:40" s="56" customFormat="1" ht="14.65" customHeight="1" x14ac:dyDescent="0.2">
      <c r="A31" s="91"/>
      <c r="B31" s="87" t="s">
        <v>219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Z31" s="243"/>
      <c r="AA31" s="244"/>
      <c r="AB31" s="88" t="str">
        <f>IF(Z31="",_vst!$C$11,"")</f>
        <v>vyberte ANO/NE</v>
      </c>
    </row>
    <row r="32" spans="1:40" s="56" customFormat="1" ht="4.1500000000000004" customHeight="1" x14ac:dyDescent="0.2">
      <c r="A32" s="57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6"/>
      <c r="AK32" s="86"/>
      <c r="AL32" s="86"/>
      <c r="AM32" s="86"/>
      <c r="AN32" s="86"/>
    </row>
    <row r="33" spans="1:40" s="56" customFormat="1" ht="12" customHeight="1" x14ac:dyDescent="0.2">
      <c r="A33" s="57"/>
      <c r="B33" s="94" t="s">
        <v>214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5" t="str">
        <f>IF(AND(Z31="Ano",B34=""),_vst!$C$19,"")</f>
        <v/>
      </c>
    </row>
    <row r="34" spans="1:40" s="56" customFormat="1" ht="80.099999999999994" customHeight="1" x14ac:dyDescent="0.2">
      <c r="A34" s="57"/>
      <c r="B34" s="235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7"/>
    </row>
    <row r="35" spans="1:40" s="56" customFormat="1" ht="12" x14ac:dyDescent="0.2">
      <c r="A35" s="57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6"/>
      <c r="AK35" s="86"/>
      <c r="AL35" s="86"/>
      <c r="AM35" s="86"/>
      <c r="AN35" s="86"/>
    </row>
    <row r="36" spans="1:40" s="56" customFormat="1" ht="12" x14ac:dyDescent="0.2">
      <c r="A36" s="55" t="s">
        <v>180</v>
      </c>
      <c r="B36" s="217" t="s">
        <v>210</v>
      </c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9"/>
    </row>
    <row r="37" spans="1:40" s="56" customFormat="1" ht="19.899999999999999" customHeight="1" x14ac:dyDescent="0.2">
      <c r="A37" s="57"/>
      <c r="B37" s="315" t="s">
        <v>215</v>
      </c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317"/>
    </row>
    <row r="38" spans="1:40" s="56" customFormat="1" ht="4.1500000000000004" customHeight="1" x14ac:dyDescent="0.2">
      <c r="A38" s="57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6"/>
      <c r="AK38" s="86"/>
      <c r="AL38" s="86"/>
      <c r="AM38" s="86"/>
      <c r="AN38" s="86"/>
    </row>
    <row r="39" spans="1:40" s="56" customFormat="1" ht="12" x14ac:dyDescent="0.2">
      <c r="A39" s="55" t="s">
        <v>30</v>
      </c>
      <c r="B39" s="217" t="s">
        <v>136</v>
      </c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9"/>
    </row>
    <row r="40" spans="1:40" s="56" customFormat="1" ht="80.099999999999994" customHeight="1" x14ac:dyDescent="0.2">
      <c r="A40" s="57"/>
      <c r="B40" s="235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7"/>
    </row>
    <row r="41" spans="1:40" s="56" customFormat="1" ht="4.1500000000000004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</row>
    <row r="42" spans="1:40" s="56" customFormat="1" ht="12" customHeight="1" x14ac:dyDescent="0.2">
      <c r="A42" s="55" t="s">
        <v>31</v>
      </c>
      <c r="B42" s="217" t="s">
        <v>29</v>
      </c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9"/>
    </row>
    <row r="43" spans="1:40" s="56" customFormat="1" ht="80.099999999999994" customHeight="1" x14ac:dyDescent="0.2">
      <c r="A43" s="57"/>
      <c r="B43" s="235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7"/>
    </row>
    <row r="44" spans="1:40" s="56" customFormat="1" ht="4.1500000000000004" customHeight="1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</row>
    <row r="45" spans="1:40" s="56" customFormat="1" ht="12" customHeight="1" x14ac:dyDescent="0.2">
      <c r="A45" s="55" t="s">
        <v>32</v>
      </c>
      <c r="B45" s="217" t="s">
        <v>152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9"/>
    </row>
    <row r="46" spans="1:40" s="56" customFormat="1" ht="80.099999999999994" customHeight="1" x14ac:dyDescent="0.2">
      <c r="A46" s="57"/>
      <c r="B46" s="235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7"/>
    </row>
    <row r="47" spans="1:40" s="56" customFormat="1" ht="4.1500000000000004" customHeight="1" x14ac:dyDescent="0.2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</row>
    <row r="48" spans="1:40" s="56" customFormat="1" ht="12" customHeight="1" x14ac:dyDescent="0.2">
      <c r="A48" s="55" t="s">
        <v>33</v>
      </c>
      <c r="B48" s="217" t="s">
        <v>65</v>
      </c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9"/>
    </row>
    <row r="49" spans="1:45" s="56" customFormat="1" ht="80.099999999999994" customHeight="1" x14ac:dyDescent="0.2">
      <c r="A49" s="57"/>
      <c r="B49" s="235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6"/>
      <c r="AN49" s="237"/>
    </row>
    <row r="50" spans="1:45" s="56" customFormat="1" ht="4.1500000000000004" customHeight="1" x14ac:dyDescent="0.2">
      <c r="A50" s="57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</row>
    <row r="51" spans="1:45" s="56" customFormat="1" ht="12" customHeight="1" x14ac:dyDescent="0.2">
      <c r="A51" s="55" t="s">
        <v>34</v>
      </c>
      <c r="B51" s="217" t="s">
        <v>88</v>
      </c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9"/>
    </row>
    <row r="52" spans="1:45" s="56" customFormat="1" ht="80.099999999999994" customHeight="1" x14ac:dyDescent="0.2">
      <c r="A52" s="57"/>
      <c r="B52" s="235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7"/>
    </row>
    <row r="53" spans="1:45" s="56" customFormat="1" ht="4.1500000000000004" customHeight="1" x14ac:dyDescent="0.2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</row>
    <row r="54" spans="1:45" s="56" customFormat="1" ht="12" customHeight="1" x14ac:dyDescent="0.2">
      <c r="A54" s="55" t="s">
        <v>35</v>
      </c>
      <c r="B54" s="217" t="s">
        <v>211</v>
      </c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9"/>
    </row>
    <row r="55" spans="1:45" s="56" customFormat="1" ht="80.099999999999994" customHeight="1" x14ac:dyDescent="0.2">
      <c r="A55" s="57"/>
      <c r="B55" s="235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7"/>
    </row>
    <row r="56" spans="1:45" s="56" customFormat="1" ht="4.1500000000000004" customHeight="1" x14ac:dyDescent="0.2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</row>
    <row r="57" spans="1:45" s="56" customFormat="1" ht="12" customHeight="1" x14ac:dyDescent="0.2">
      <c r="A57" s="55" t="s">
        <v>36</v>
      </c>
      <c r="B57" s="217" t="s">
        <v>66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9"/>
    </row>
    <row r="58" spans="1:45" s="56" customFormat="1" ht="80.099999999999994" customHeight="1" x14ac:dyDescent="0.2">
      <c r="A58" s="57"/>
      <c r="B58" s="235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7"/>
    </row>
    <row r="59" spans="1:45" s="56" customFormat="1" ht="12" x14ac:dyDescent="0.2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</row>
    <row r="60" spans="1:45" ht="24.75" customHeight="1" x14ac:dyDescent="0.2">
      <c r="A60" s="268" t="s">
        <v>184</v>
      </c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62"/>
      <c r="AL60" s="62"/>
      <c r="AM60" s="62"/>
      <c r="AN60" s="62"/>
      <c r="AO60" s="62"/>
      <c r="AP60" s="62"/>
      <c r="AQ60" s="5"/>
      <c r="AR60" s="5"/>
    </row>
    <row r="61" spans="1:45" ht="12" x14ac:dyDescent="0.2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</row>
    <row r="62" spans="1:45" ht="13.5" customHeight="1" x14ac:dyDescent="0.2">
      <c r="A62" s="14" t="s">
        <v>220</v>
      </c>
    </row>
    <row r="63" spans="1:45" ht="13.5" customHeight="1" x14ac:dyDescent="0.2">
      <c r="A63" s="14"/>
    </row>
    <row r="64" spans="1:45" ht="13.5" customHeight="1" x14ac:dyDescent="0.2">
      <c r="F64" s="69" t="s">
        <v>191</v>
      </c>
      <c r="G64" s="243"/>
      <c r="H64" s="244"/>
      <c r="I64" s="90" t="str">
        <f>IF(G64="",_vst!$C$11,"")</f>
        <v>vyberte ANO/NE</v>
      </c>
      <c r="N64" s="102" t="str">
        <f>IF($AR$64=1,_vst!$C$25,"")</f>
        <v/>
      </c>
      <c r="AR64" s="20">
        <f>IF(AND(AJ99&gt;0,G64=""),1,0)</f>
        <v>0</v>
      </c>
      <c r="AS64" s="2" t="s">
        <v>192</v>
      </c>
    </row>
    <row r="65" spans="1:52" ht="5.0999999999999996" customHeight="1" x14ac:dyDescent="0.2"/>
    <row r="66" spans="1:52" ht="18.600000000000001" customHeight="1" x14ac:dyDescent="0.2">
      <c r="A66" s="96" t="s">
        <v>181</v>
      </c>
    </row>
    <row r="67" spans="1:52" ht="13.5" customHeight="1" x14ac:dyDescent="0.2">
      <c r="A67" s="293" t="s">
        <v>49</v>
      </c>
      <c r="B67" s="294"/>
      <c r="C67" s="294"/>
      <c r="D67" s="294"/>
      <c r="E67" s="294"/>
      <c r="F67" s="294"/>
      <c r="G67" s="294"/>
      <c r="H67" s="294"/>
      <c r="I67" s="294"/>
      <c r="J67" s="295"/>
      <c r="K67" s="293" t="s">
        <v>61</v>
      </c>
      <c r="L67" s="294"/>
      <c r="M67" s="294"/>
      <c r="N67" s="294"/>
      <c r="O67" s="294"/>
      <c r="P67" s="294"/>
      <c r="Q67" s="295"/>
      <c r="R67" s="293" t="s">
        <v>139</v>
      </c>
      <c r="S67" s="294"/>
      <c r="T67" s="294"/>
      <c r="U67" s="295"/>
      <c r="V67" s="293" t="s">
        <v>187</v>
      </c>
      <c r="W67" s="294"/>
      <c r="X67" s="295"/>
      <c r="Y67" s="308" t="s">
        <v>80</v>
      </c>
      <c r="Z67" s="318" t="s">
        <v>78</v>
      </c>
      <c r="AA67" s="319"/>
      <c r="AB67" s="293" t="s">
        <v>79</v>
      </c>
      <c r="AC67" s="294"/>
      <c r="AD67" s="294"/>
      <c r="AE67" s="295"/>
      <c r="AF67" s="229" t="s">
        <v>85</v>
      </c>
      <c r="AG67" s="230"/>
      <c r="AH67" s="230"/>
      <c r="AI67" s="230"/>
      <c r="AJ67" s="230"/>
      <c r="AK67" s="230"/>
      <c r="AL67" s="230"/>
      <c r="AM67" s="231"/>
    </row>
    <row r="68" spans="1:52" ht="27" customHeight="1" x14ac:dyDescent="0.2">
      <c r="A68" s="296"/>
      <c r="B68" s="297"/>
      <c r="C68" s="297"/>
      <c r="D68" s="297"/>
      <c r="E68" s="297"/>
      <c r="F68" s="297"/>
      <c r="G68" s="297"/>
      <c r="H68" s="297"/>
      <c r="I68" s="297"/>
      <c r="J68" s="298"/>
      <c r="K68" s="296"/>
      <c r="L68" s="297"/>
      <c r="M68" s="297"/>
      <c r="N68" s="297"/>
      <c r="O68" s="297"/>
      <c r="P68" s="297"/>
      <c r="Q68" s="298"/>
      <c r="R68" s="296"/>
      <c r="S68" s="297"/>
      <c r="T68" s="297"/>
      <c r="U68" s="298"/>
      <c r="V68" s="296"/>
      <c r="W68" s="297"/>
      <c r="X68" s="298"/>
      <c r="Y68" s="309"/>
      <c r="Z68" s="320"/>
      <c r="AA68" s="321"/>
      <c r="AB68" s="296"/>
      <c r="AC68" s="297"/>
      <c r="AD68" s="297"/>
      <c r="AE68" s="298"/>
      <c r="AF68" s="229" t="s">
        <v>221</v>
      </c>
      <c r="AG68" s="230"/>
      <c r="AH68" s="230"/>
      <c r="AI68" s="231"/>
      <c r="AJ68" s="229" t="s">
        <v>58</v>
      </c>
      <c r="AK68" s="230"/>
      <c r="AL68" s="230"/>
      <c r="AM68" s="231"/>
      <c r="AR68" s="2" t="s">
        <v>189</v>
      </c>
      <c r="AS68" s="2" t="s">
        <v>196</v>
      </c>
      <c r="AT68" s="2" t="s">
        <v>54</v>
      </c>
      <c r="AU68" s="2" t="s">
        <v>56</v>
      </c>
      <c r="AV68" s="2" t="s">
        <v>188</v>
      </c>
      <c r="AW68" s="2" t="s">
        <v>176</v>
      </c>
      <c r="AX68" s="2" t="s">
        <v>82</v>
      </c>
      <c r="AY68" s="2" t="s">
        <v>81</v>
      </c>
      <c r="AZ68" s="2" t="s">
        <v>83</v>
      </c>
    </row>
    <row r="69" spans="1:52" ht="14.1" customHeight="1" x14ac:dyDescent="0.2">
      <c r="A69" s="206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168"/>
      <c r="S69" s="169"/>
      <c r="T69" s="169"/>
      <c r="U69" s="170"/>
      <c r="V69" s="168"/>
      <c r="W69" s="169"/>
      <c r="X69" s="170"/>
      <c r="Y69" s="164"/>
      <c r="Z69" s="310"/>
      <c r="AA69" s="311"/>
      <c r="AB69" s="199" t="str">
        <f t="shared" ref="AB69:AB97" si="0">IF(R69="","",IF(Z69="",R69,CEILING(R69*Z69,1)))</f>
        <v/>
      </c>
      <c r="AC69" s="200"/>
      <c r="AD69" s="200"/>
      <c r="AE69" s="201"/>
      <c r="AF69" s="168"/>
      <c r="AG69" s="169"/>
      <c r="AH69" s="169"/>
      <c r="AI69" s="170"/>
      <c r="AJ69" s="199" t="str">
        <f t="shared" ref="AJ69:AJ97" si="1">IF(AB69="","",AB69-AF69)</f>
        <v/>
      </c>
      <c r="AK69" s="200"/>
      <c r="AL69" s="200"/>
      <c r="AM69" s="201"/>
      <c r="AN69" s="52" t="str">
        <f>IF(AU69=1,_vst!$C$2,IF(AV69=1,_vst!$C$26,IF(AY69=1,_vst!$C$4,IF(AW69=1,_vst!$C$3,""))))</f>
        <v/>
      </c>
      <c r="AR69" s="116" t="str">
        <f t="shared" ref="AR69:AR97" si="2">IF(R69="","",IF(Z69="",V69,CEILING(V69*Z69,1)))</f>
        <v/>
      </c>
      <c r="AS69" s="116" t="str">
        <f>IF(OR(R69="",AT69=1),"",AB69-AR69)</f>
        <v/>
      </c>
      <c r="AT69" s="20">
        <f>IF(OR(K69=_vst!$B$9,K69=_vst!$B$10,K69=_vst!$B$11,K69=_vst!$B$12),1,IF(K69=_vst!$B$3,2,0))</f>
        <v>0</v>
      </c>
      <c r="AU69" s="20">
        <f>IF(AF69&gt;0,IF(AT69&gt;0,1,0),0)</f>
        <v>0</v>
      </c>
      <c r="AV69" s="20">
        <f t="shared" ref="AV69:AV97" si="3">IF(AND($G$64="Ano",AR69&gt;AB69),1,0)</f>
        <v>0</v>
      </c>
      <c r="AW69" s="23">
        <f t="shared" ref="AW69:AW97" si="4">IF(AF69&gt;AB69,1,0)</f>
        <v>0</v>
      </c>
      <c r="AX69" s="54">
        <f t="shared" ref="AX69:AX97" si="5">IF(OR(Y69&lt;&gt;"",Z69&lt;&gt;""),1,0)</f>
        <v>0</v>
      </c>
      <c r="AY69" s="54">
        <f t="shared" ref="AY69:AY97" si="6">IF(OR(AND(Y69="",Z69&lt;&gt;""),AND(Y69&lt;&gt;"",Z69="")),1,0)</f>
        <v>0</v>
      </c>
      <c r="AZ69" s="23">
        <f ca="1">IF(SUM(AU69:AU97,AV69:AV97,AW69:AW97,AT98,AT101,AY69:AY97,AR109,AR64)=0,0,1)</f>
        <v>0</v>
      </c>
    </row>
    <row r="70" spans="1:52" ht="13.5" customHeight="1" x14ac:dyDescent="0.2">
      <c r="A70" s="206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168"/>
      <c r="S70" s="169"/>
      <c r="T70" s="169"/>
      <c r="U70" s="170"/>
      <c r="V70" s="168"/>
      <c r="W70" s="169"/>
      <c r="X70" s="170"/>
      <c r="Y70" s="164"/>
      <c r="Z70" s="310"/>
      <c r="AA70" s="311"/>
      <c r="AB70" s="199" t="str">
        <f t="shared" si="0"/>
        <v/>
      </c>
      <c r="AC70" s="200"/>
      <c r="AD70" s="200"/>
      <c r="AE70" s="201"/>
      <c r="AF70" s="168"/>
      <c r="AG70" s="169"/>
      <c r="AH70" s="169"/>
      <c r="AI70" s="170"/>
      <c r="AJ70" s="199" t="str">
        <f t="shared" si="1"/>
        <v/>
      </c>
      <c r="AK70" s="200"/>
      <c r="AL70" s="200"/>
      <c r="AM70" s="201"/>
      <c r="AN70" s="52" t="str">
        <f>IF(AU70=1,_vst!$C$2,IF(AV70=1,_vst!$C$26,IF(AY70=1,_vst!$C$4,IF(AW70=1,_vst!$C$3,""))))</f>
        <v/>
      </c>
      <c r="AR70" s="116" t="str">
        <f t="shared" si="2"/>
        <v/>
      </c>
      <c r="AS70" s="116" t="str">
        <f t="shared" ref="AS70:AS97" si="7">IF(OR(R70="",AT70=1),"",AB70-AR70)</f>
        <v/>
      </c>
      <c r="AT70" s="20">
        <f>IF(OR(K70=_vst!$B$9,K70=_vst!$B$10,K70=_vst!$B$11,K70=_vst!$B$12),1,IF(K70=_vst!$B$3,2,0))</f>
        <v>0</v>
      </c>
      <c r="AU70" s="20">
        <f t="shared" ref="AU70:AU97" si="8">IF(AF70&gt;0,IF(AT70&gt;0,1,0),0)</f>
        <v>0</v>
      </c>
      <c r="AV70" s="20">
        <f t="shared" si="3"/>
        <v>0</v>
      </c>
      <c r="AW70" s="23">
        <f t="shared" si="4"/>
        <v>0</v>
      </c>
      <c r="AX70" s="54">
        <f t="shared" si="5"/>
        <v>0</v>
      </c>
      <c r="AY70" s="54">
        <f t="shared" si="6"/>
        <v>0</v>
      </c>
      <c r="AZ70" s="5"/>
    </row>
    <row r="71" spans="1:52" ht="14.1" customHeight="1" x14ac:dyDescent="0.2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168"/>
      <c r="S71" s="169"/>
      <c r="T71" s="169"/>
      <c r="U71" s="170"/>
      <c r="V71" s="168"/>
      <c r="W71" s="169"/>
      <c r="X71" s="170"/>
      <c r="Y71" s="164"/>
      <c r="Z71" s="310"/>
      <c r="AA71" s="311"/>
      <c r="AB71" s="199" t="str">
        <f t="shared" si="0"/>
        <v/>
      </c>
      <c r="AC71" s="200"/>
      <c r="AD71" s="200"/>
      <c r="AE71" s="201"/>
      <c r="AF71" s="168"/>
      <c r="AG71" s="169"/>
      <c r="AH71" s="169"/>
      <c r="AI71" s="170"/>
      <c r="AJ71" s="199" t="str">
        <f t="shared" si="1"/>
        <v/>
      </c>
      <c r="AK71" s="200"/>
      <c r="AL71" s="200"/>
      <c r="AM71" s="201"/>
      <c r="AN71" s="52" t="str">
        <f>IF(AU71=1,_vst!$C$2,IF(AV71=1,_vst!$C$26,IF(AY71=1,_vst!$C$4,IF(AW71=1,_vst!$C$3,""))))</f>
        <v/>
      </c>
      <c r="AR71" s="116" t="str">
        <f t="shared" si="2"/>
        <v/>
      </c>
      <c r="AS71" s="116" t="str">
        <f t="shared" si="7"/>
        <v/>
      </c>
      <c r="AT71" s="20">
        <f>IF(OR(K71=_vst!$B$9,K71=_vst!$B$10,K71=_vst!$B$11,K71=_vst!$B$12),1,IF(K71=_vst!$B$3,2,0))</f>
        <v>0</v>
      </c>
      <c r="AU71" s="20">
        <f t="shared" si="8"/>
        <v>0</v>
      </c>
      <c r="AV71" s="20">
        <f t="shared" si="3"/>
        <v>0</v>
      </c>
      <c r="AW71" s="23">
        <f t="shared" si="4"/>
        <v>0</v>
      </c>
      <c r="AX71" s="54">
        <f t="shared" si="5"/>
        <v>0</v>
      </c>
      <c r="AY71" s="54">
        <f t="shared" si="6"/>
        <v>0</v>
      </c>
      <c r="AZ71" s="5"/>
    </row>
    <row r="72" spans="1:52" ht="14.1" customHeight="1" x14ac:dyDescent="0.2">
      <c r="A72" s="206"/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168"/>
      <c r="S72" s="169"/>
      <c r="T72" s="169"/>
      <c r="U72" s="170"/>
      <c r="V72" s="168"/>
      <c r="W72" s="169"/>
      <c r="X72" s="170"/>
      <c r="Y72" s="164"/>
      <c r="Z72" s="310"/>
      <c r="AA72" s="311"/>
      <c r="AB72" s="199" t="str">
        <f t="shared" si="0"/>
        <v/>
      </c>
      <c r="AC72" s="200"/>
      <c r="AD72" s="200"/>
      <c r="AE72" s="201"/>
      <c r="AF72" s="168"/>
      <c r="AG72" s="169"/>
      <c r="AH72" s="169"/>
      <c r="AI72" s="170"/>
      <c r="AJ72" s="199" t="str">
        <f t="shared" si="1"/>
        <v/>
      </c>
      <c r="AK72" s="200"/>
      <c r="AL72" s="200"/>
      <c r="AM72" s="201"/>
      <c r="AN72" s="52" t="str">
        <f>IF(AU72=1,_vst!$C$2,IF(AV72=1,_vst!$C$26,IF(AY72=1,_vst!$C$4,IF(AW72=1,_vst!$C$3,""))))</f>
        <v/>
      </c>
      <c r="AR72" s="116" t="str">
        <f t="shared" si="2"/>
        <v/>
      </c>
      <c r="AS72" s="116" t="str">
        <f t="shared" si="7"/>
        <v/>
      </c>
      <c r="AT72" s="20">
        <f>IF(OR(K72=_vst!$B$9,K72=_vst!$B$10,K72=_vst!$B$11,K72=_vst!$B$12),1,IF(K72=_vst!$B$3,2,0))</f>
        <v>0</v>
      </c>
      <c r="AU72" s="20">
        <f t="shared" si="8"/>
        <v>0</v>
      </c>
      <c r="AV72" s="20">
        <f t="shared" si="3"/>
        <v>0</v>
      </c>
      <c r="AW72" s="23">
        <f t="shared" si="4"/>
        <v>0</v>
      </c>
      <c r="AX72" s="54">
        <f t="shared" si="5"/>
        <v>0</v>
      </c>
      <c r="AY72" s="54">
        <f t="shared" si="6"/>
        <v>0</v>
      </c>
      <c r="AZ72" s="5"/>
    </row>
    <row r="73" spans="1:52" ht="14.1" customHeight="1" x14ac:dyDescent="0.2">
      <c r="A73" s="206"/>
      <c r="B73" s="206"/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168"/>
      <c r="S73" s="169"/>
      <c r="T73" s="169"/>
      <c r="U73" s="170"/>
      <c r="V73" s="168"/>
      <c r="W73" s="169"/>
      <c r="X73" s="170"/>
      <c r="Y73" s="164"/>
      <c r="Z73" s="310"/>
      <c r="AA73" s="311"/>
      <c r="AB73" s="199" t="str">
        <f t="shared" si="0"/>
        <v/>
      </c>
      <c r="AC73" s="200"/>
      <c r="AD73" s="200"/>
      <c r="AE73" s="201"/>
      <c r="AF73" s="168"/>
      <c r="AG73" s="169"/>
      <c r="AH73" s="169"/>
      <c r="AI73" s="170"/>
      <c r="AJ73" s="199" t="str">
        <f t="shared" si="1"/>
        <v/>
      </c>
      <c r="AK73" s="200"/>
      <c r="AL73" s="200"/>
      <c r="AM73" s="201"/>
      <c r="AN73" s="52" t="str">
        <f>IF(AU73=1,_vst!$C$2,IF(AV73=1,_vst!$C$26,IF(AY73=1,_vst!$C$4,IF(AW73=1,_vst!$C$3,""))))</f>
        <v/>
      </c>
      <c r="AR73" s="116" t="str">
        <f t="shared" si="2"/>
        <v/>
      </c>
      <c r="AS73" s="116" t="str">
        <f t="shared" si="7"/>
        <v/>
      </c>
      <c r="AT73" s="20">
        <f>IF(OR(K73=_vst!$B$9,K73=_vst!$B$10,K73=_vst!$B$11,K73=_vst!$B$12),1,IF(K73=_vst!$B$3,2,0))</f>
        <v>0</v>
      </c>
      <c r="AU73" s="20">
        <f t="shared" si="8"/>
        <v>0</v>
      </c>
      <c r="AV73" s="20">
        <f t="shared" si="3"/>
        <v>0</v>
      </c>
      <c r="AW73" s="23">
        <f t="shared" si="4"/>
        <v>0</v>
      </c>
      <c r="AX73" s="54">
        <f t="shared" si="5"/>
        <v>0</v>
      </c>
      <c r="AY73" s="54">
        <f t="shared" si="6"/>
        <v>0</v>
      </c>
      <c r="AZ73" s="5"/>
    </row>
    <row r="74" spans="1:52" ht="14.1" customHeight="1" x14ac:dyDescent="0.2">
      <c r="A74" s="206"/>
      <c r="B74" s="206"/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168"/>
      <c r="S74" s="169"/>
      <c r="T74" s="169"/>
      <c r="U74" s="170"/>
      <c r="V74" s="168"/>
      <c r="W74" s="169"/>
      <c r="X74" s="170"/>
      <c r="Y74" s="164"/>
      <c r="Z74" s="310"/>
      <c r="AA74" s="311"/>
      <c r="AB74" s="199" t="str">
        <f t="shared" si="0"/>
        <v/>
      </c>
      <c r="AC74" s="200"/>
      <c r="AD74" s="200"/>
      <c r="AE74" s="201"/>
      <c r="AF74" s="168"/>
      <c r="AG74" s="169"/>
      <c r="AH74" s="169"/>
      <c r="AI74" s="170"/>
      <c r="AJ74" s="199" t="str">
        <f t="shared" si="1"/>
        <v/>
      </c>
      <c r="AK74" s="200"/>
      <c r="AL74" s="200"/>
      <c r="AM74" s="201"/>
      <c r="AN74" s="52" t="str">
        <f>IF(AU74=1,_vst!$C$2,IF(AV74=1,_vst!$C$26,IF(AY74=1,_vst!$C$4,IF(AW74=1,_vst!$C$3,""))))</f>
        <v/>
      </c>
      <c r="AR74" s="116" t="str">
        <f t="shared" si="2"/>
        <v/>
      </c>
      <c r="AS74" s="116" t="str">
        <f t="shared" si="7"/>
        <v/>
      </c>
      <c r="AT74" s="20">
        <f>IF(OR(K74=_vst!$B$9,K74=_vst!$B$10,K74=_vst!$B$11,K74=_vst!$B$12),1,IF(K74=_vst!$B$3,2,0))</f>
        <v>0</v>
      </c>
      <c r="AU74" s="20">
        <f t="shared" si="8"/>
        <v>0</v>
      </c>
      <c r="AV74" s="20">
        <f t="shared" si="3"/>
        <v>0</v>
      </c>
      <c r="AW74" s="23">
        <f t="shared" si="4"/>
        <v>0</v>
      </c>
      <c r="AX74" s="54">
        <f t="shared" si="5"/>
        <v>0</v>
      </c>
      <c r="AY74" s="54">
        <f t="shared" si="6"/>
        <v>0</v>
      </c>
      <c r="AZ74" s="5"/>
    </row>
    <row r="75" spans="1:52" ht="14.1" customHeight="1" x14ac:dyDescent="0.2">
      <c r="A75" s="206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168"/>
      <c r="S75" s="169"/>
      <c r="T75" s="169"/>
      <c r="U75" s="170"/>
      <c r="V75" s="168"/>
      <c r="W75" s="169"/>
      <c r="X75" s="170"/>
      <c r="Y75" s="164"/>
      <c r="Z75" s="310"/>
      <c r="AA75" s="311"/>
      <c r="AB75" s="199" t="str">
        <f t="shared" si="0"/>
        <v/>
      </c>
      <c r="AC75" s="200"/>
      <c r="AD75" s="200"/>
      <c r="AE75" s="201"/>
      <c r="AF75" s="168"/>
      <c r="AG75" s="169"/>
      <c r="AH75" s="169"/>
      <c r="AI75" s="170"/>
      <c r="AJ75" s="199" t="str">
        <f t="shared" si="1"/>
        <v/>
      </c>
      <c r="AK75" s="200"/>
      <c r="AL75" s="200"/>
      <c r="AM75" s="201"/>
      <c r="AN75" s="52" t="str">
        <f>IF(AU75=1,_vst!$C$2,IF(AV75=1,_vst!$C$26,IF(AY75=1,_vst!$C$4,IF(AW75=1,_vst!$C$3,""))))</f>
        <v/>
      </c>
      <c r="AR75" s="116" t="str">
        <f t="shared" si="2"/>
        <v/>
      </c>
      <c r="AS75" s="116" t="str">
        <f t="shared" si="7"/>
        <v/>
      </c>
      <c r="AT75" s="20">
        <f>IF(OR(K75=_vst!$B$9,K75=_vst!$B$10,K75=_vst!$B$11,K75=_vst!$B$12),1,IF(K75=_vst!$B$3,2,0))</f>
        <v>0</v>
      </c>
      <c r="AU75" s="20">
        <f t="shared" si="8"/>
        <v>0</v>
      </c>
      <c r="AV75" s="20">
        <f t="shared" si="3"/>
        <v>0</v>
      </c>
      <c r="AW75" s="23">
        <f t="shared" si="4"/>
        <v>0</v>
      </c>
      <c r="AX75" s="54">
        <f t="shared" si="5"/>
        <v>0</v>
      </c>
      <c r="AY75" s="54">
        <f t="shared" si="6"/>
        <v>0</v>
      </c>
      <c r="AZ75" s="5"/>
    </row>
    <row r="76" spans="1:52" ht="14.1" customHeight="1" x14ac:dyDescent="0.2">
      <c r="A76" s="176"/>
      <c r="B76" s="177"/>
      <c r="C76" s="177"/>
      <c r="D76" s="177"/>
      <c r="E76" s="177"/>
      <c r="F76" s="177"/>
      <c r="G76" s="177"/>
      <c r="H76" s="177"/>
      <c r="I76" s="177"/>
      <c r="J76" s="178"/>
      <c r="K76" s="206"/>
      <c r="L76" s="206"/>
      <c r="M76" s="206"/>
      <c r="N76" s="206"/>
      <c r="O76" s="206"/>
      <c r="P76" s="206"/>
      <c r="Q76" s="206"/>
      <c r="R76" s="168"/>
      <c r="S76" s="169"/>
      <c r="T76" s="169"/>
      <c r="U76" s="170"/>
      <c r="V76" s="168"/>
      <c r="W76" s="169"/>
      <c r="X76" s="170"/>
      <c r="Y76" s="164"/>
      <c r="Z76" s="310"/>
      <c r="AA76" s="311"/>
      <c r="AB76" s="199" t="str">
        <f t="shared" si="0"/>
        <v/>
      </c>
      <c r="AC76" s="200"/>
      <c r="AD76" s="200"/>
      <c r="AE76" s="201"/>
      <c r="AF76" s="168"/>
      <c r="AG76" s="169"/>
      <c r="AH76" s="169"/>
      <c r="AI76" s="170"/>
      <c r="AJ76" s="199" t="str">
        <f t="shared" si="1"/>
        <v/>
      </c>
      <c r="AK76" s="200"/>
      <c r="AL76" s="200"/>
      <c r="AM76" s="201"/>
      <c r="AN76" s="52" t="str">
        <f>IF(AU76=1,_vst!$C$2,IF(AV76=1,_vst!$C$26,IF(AY76=1,_vst!$C$4,IF(AW76=1,_vst!$C$3,""))))</f>
        <v/>
      </c>
      <c r="AR76" s="116" t="str">
        <f t="shared" si="2"/>
        <v/>
      </c>
      <c r="AS76" s="116" t="str">
        <f t="shared" si="7"/>
        <v/>
      </c>
      <c r="AT76" s="20">
        <f>IF(OR(K76=_vst!$B$9,K76=_vst!$B$10,K76=_vst!$B$11,K76=_vst!$B$12),1,IF(K76=_vst!$B$3,2,0))</f>
        <v>0</v>
      </c>
      <c r="AU76" s="20">
        <f t="shared" si="8"/>
        <v>0</v>
      </c>
      <c r="AV76" s="20">
        <f t="shared" si="3"/>
        <v>0</v>
      </c>
      <c r="AW76" s="23">
        <f t="shared" si="4"/>
        <v>0</v>
      </c>
      <c r="AX76" s="54">
        <f t="shared" si="5"/>
        <v>0</v>
      </c>
      <c r="AY76" s="54">
        <f t="shared" si="6"/>
        <v>0</v>
      </c>
      <c r="AZ76" s="5"/>
    </row>
    <row r="77" spans="1:52" ht="14.1" customHeight="1" x14ac:dyDescent="0.2">
      <c r="A77" s="176"/>
      <c r="B77" s="177"/>
      <c r="C77" s="177"/>
      <c r="D77" s="177"/>
      <c r="E77" s="177"/>
      <c r="F77" s="177"/>
      <c r="G77" s="177"/>
      <c r="H77" s="177"/>
      <c r="I77" s="177"/>
      <c r="J77" s="178"/>
      <c r="K77" s="206"/>
      <c r="L77" s="206"/>
      <c r="M77" s="206"/>
      <c r="N77" s="206"/>
      <c r="O77" s="206"/>
      <c r="P77" s="206"/>
      <c r="Q77" s="206"/>
      <c r="R77" s="168"/>
      <c r="S77" s="169"/>
      <c r="T77" s="169"/>
      <c r="U77" s="170"/>
      <c r="V77" s="168"/>
      <c r="W77" s="169"/>
      <c r="X77" s="170"/>
      <c r="Y77" s="164"/>
      <c r="Z77" s="310"/>
      <c r="AA77" s="311"/>
      <c r="AB77" s="199" t="str">
        <f t="shared" si="0"/>
        <v/>
      </c>
      <c r="AC77" s="200"/>
      <c r="AD77" s="200"/>
      <c r="AE77" s="201"/>
      <c r="AF77" s="168"/>
      <c r="AG77" s="169"/>
      <c r="AH77" s="169"/>
      <c r="AI77" s="170"/>
      <c r="AJ77" s="199" t="str">
        <f t="shared" si="1"/>
        <v/>
      </c>
      <c r="AK77" s="200"/>
      <c r="AL77" s="200"/>
      <c r="AM77" s="201"/>
      <c r="AN77" s="52" t="str">
        <f>IF(AU77=1,_vst!$C$2,IF(AV77=1,_vst!$C$26,IF(AY77=1,_vst!$C$4,IF(AW77=1,_vst!$C$3,""))))</f>
        <v/>
      </c>
      <c r="AR77" s="116" t="str">
        <f t="shared" si="2"/>
        <v/>
      </c>
      <c r="AS77" s="116" t="str">
        <f t="shared" si="7"/>
        <v/>
      </c>
      <c r="AT77" s="20">
        <f>IF(OR(K77=_vst!$B$9,K77=_vst!$B$10,K77=_vst!$B$11,K77=_vst!$B$12),1,IF(K77=_vst!$B$3,2,0))</f>
        <v>0</v>
      </c>
      <c r="AU77" s="20">
        <f t="shared" si="8"/>
        <v>0</v>
      </c>
      <c r="AV77" s="20">
        <f t="shared" si="3"/>
        <v>0</v>
      </c>
      <c r="AW77" s="23">
        <f t="shared" si="4"/>
        <v>0</v>
      </c>
      <c r="AX77" s="54">
        <f t="shared" si="5"/>
        <v>0</v>
      </c>
      <c r="AY77" s="54">
        <f t="shared" si="6"/>
        <v>0</v>
      </c>
      <c r="AZ77" s="5"/>
    </row>
    <row r="78" spans="1:52" ht="14.1" customHeight="1" x14ac:dyDescent="0.2">
      <c r="A78" s="176"/>
      <c r="B78" s="177"/>
      <c r="C78" s="177"/>
      <c r="D78" s="177"/>
      <c r="E78" s="177"/>
      <c r="F78" s="177"/>
      <c r="G78" s="177"/>
      <c r="H78" s="177"/>
      <c r="I78" s="177"/>
      <c r="J78" s="178"/>
      <c r="K78" s="206"/>
      <c r="L78" s="206"/>
      <c r="M78" s="206"/>
      <c r="N78" s="206"/>
      <c r="O78" s="206"/>
      <c r="P78" s="206"/>
      <c r="Q78" s="206"/>
      <c r="R78" s="168"/>
      <c r="S78" s="169"/>
      <c r="T78" s="169"/>
      <c r="U78" s="170"/>
      <c r="V78" s="168"/>
      <c r="W78" s="169"/>
      <c r="X78" s="170"/>
      <c r="Y78" s="164"/>
      <c r="Z78" s="310"/>
      <c r="AA78" s="311"/>
      <c r="AB78" s="199" t="str">
        <f t="shared" si="0"/>
        <v/>
      </c>
      <c r="AC78" s="200"/>
      <c r="AD78" s="200"/>
      <c r="AE78" s="201"/>
      <c r="AF78" s="168"/>
      <c r="AG78" s="169"/>
      <c r="AH78" s="169"/>
      <c r="AI78" s="170"/>
      <c r="AJ78" s="199" t="str">
        <f t="shared" si="1"/>
        <v/>
      </c>
      <c r="AK78" s="200"/>
      <c r="AL78" s="200"/>
      <c r="AM78" s="201"/>
      <c r="AN78" s="52" t="str">
        <f>IF(AU78=1,_vst!$C$2,IF(AV78=1,_vst!$C$26,IF(AY78=1,_vst!$C$4,IF(AW78=1,_vst!$C$3,""))))</f>
        <v/>
      </c>
      <c r="AR78" s="116" t="str">
        <f t="shared" si="2"/>
        <v/>
      </c>
      <c r="AS78" s="116" t="str">
        <f t="shared" si="7"/>
        <v/>
      </c>
      <c r="AT78" s="20">
        <f>IF(OR(K78=_vst!$B$9,K78=_vst!$B$10,K78=_vst!$B$11,K78=_vst!$B$12),1,IF(K78=_vst!$B$3,2,0))</f>
        <v>0</v>
      </c>
      <c r="AU78" s="20">
        <f t="shared" si="8"/>
        <v>0</v>
      </c>
      <c r="AV78" s="20">
        <f t="shared" si="3"/>
        <v>0</v>
      </c>
      <c r="AW78" s="23">
        <f t="shared" si="4"/>
        <v>0</v>
      </c>
      <c r="AX78" s="54">
        <f t="shared" si="5"/>
        <v>0</v>
      </c>
      <c r="AY78" s="54">
        <f t="shared" si="6"/>
        <v>0</v>
      </c>
      <c r="AZ78" s="5"/>
    </row>
    <row r="79" spans="1:52" ht="14.1" customHeight="1" x14ac:dyDescent="0.2">
      <c r="A79" s="176"/>
      <c r="B79" s="177"/>
      <c r="C79" s="177"/>
      <c r="D79" s="177"/>
      <c r="E79" s="177"/>
      <c r="F79" s="177"/>
      <c r="G79" s="177"/>
      <c r="H79" s="177"/>
      <c r="I79" s="177"/>
      <c r="J79" s="178"/>
      <c r="K79" s="206"/>
      <c r="L79" s="206"/>
      <c r="M79" s="206"/>
      <c r="N79" s="206"/>
      <c r="O79" s="206"/>
      <c r="P79" s="206"/>
      <c r="Q79" s="206"/>
      <c r="R79" s="168"/>
      <c r="S79" s="169"/>
      <c r="T79" s="169"/>
      <c r="U79" s="170"/>
      <c r="V79" s="168"/>
      <c r="W79" s="169"/>
      <c r="X79" s="170"/>
      <c r="Y79" s="164"/>
      <c r="Z79" s="310"/>
      <c r="AA79" s="311"/>
      <c r="AB79" s="199" t="str">
        <f t="shared" si="0"/>
        <v/>
      </c>
      <c r="AC79" s="200"/>
      <c r="AD79" s="200"/>
      <c r="AE79" s="201"/>
      <c r="AF79" s="168"/>
      <c r="AG79" s="169"/>
      <c r="AH79" s="169"/>
      <c r="AI79" s="170"/>
      <c r="AJ79" s="199" t="str">
        <f t="shared" si="1"/>
        <v/>
      </c>
      <c r="AK79" s="200"/>
      <c r="AL79" s="200"/>
      <c r="AM79" s="201"/>
      <c r="AN79" s="52" t="str">
        <f>IF(AU79=1,_vst!$C$2,IF(AV79=1,_vst!$C$26,IF(AY79=1,_vst!$C$4,IF(AW79=1,_vst!$C$3,""))))</f>
        <v/>
      </c>
      <c r="AR79" s="116" t="str">
        <f t="shared" si="2"/>
        <v/>
      </c>
      <c r="AS79" s="116" t="str">
        <f t="shared" si="7"/>
        <v/>
      </c>
      <c r="AT79" s="20">
        <f>IF(OR(K79=_vst!$B$9,K79=_vst!$B$10,K79=_vst!$B$11,K79=_vst!$B$12),1,IF(K79=_vst!$B$3,2,0))</f>
        <v>0</v>
      </c>
      <c r="AU79" s="20">
        <f t="shared" si="8"/>
        <v>0</v>
      </c>
      <c r="AV79" s="20">
        <f t="shared" si="3"/>
        <v>0</v>
      </c>
      <c r="AW79" s="23">
        <f t="shared" si="4"/>
        <v>0</v>
      </c>
      <c r="AX79" s="54">
        <f t="shared" si="5"/>
        <v>0</v>
      </c>
      <c r="AY79" s="54">
        <f t="shared" si="6"/>
        <v>0</v>
      </c>
      <c r="AZ79" s="5"/>
    </row>
    <row r="80" spans="1:52" ht="14.1" customHeight="1" x14ac:dyDescent="0.2">
      <c r="A80" s="176"/>
      <c r="B80" s="177"/>
      <c r="C80" s="177"/>
      <c r="D80" s="177"/>
      <c r="E80" s="177"/>
      <c r="F80" s="177"/>
      <c r="G80" s="177"/>
      <c r="H80" s="177"/>
      <c r="I80" s="177"/>
      <c r="J80" s="178"/>
      <c r="K80" s="206"/>
      <c r="L80" s="206"/>
      <c r="M80" s="206"/>
      <c r="N80" s="206"/>
      <c r="O80" s="206"/>
      <c r="P80" s="206"/>
      <c r="Q80" s="206"/>
      <c r="R80" s="168"/>
      <c r="S80" s="169"/>
      <c r="T80" s="169"/>
      <c r="U80" s="170"/>
      <c r="V80" s="168"/>
      <c r="W80" s="169"/>
      <c r="X80" s="170"/>
      <c r="Y80" s="164"/>
      <c r="Z80" s="310"/>
      <c r="AA80" s="311"/>
      <c r="AB80" s="199" t="str">
        <f t="shared" si="0"/>
        <v/>
      </c>
      <c r="AC80" s="200"/>
      <c r="AD80" s="200"/>
      <c r="AE80" s="201"/>
      <c r="AF80" s="168"/>
      <c r="AG80" s="169"/>
      <c r="AH80" s="169"/>
      <c r="AI80" s="170"/>
      <c r="AJ80" s="199" t="str">
        <f t="shared" si="1"/>
        <v/>
      </c>
      <c r="AK80" s="200"/>
      <c r="AL80" s="200"/>
      <c r="AM80" s="201"/>
      <c r="AN80" s="52" t="str">
        <f>IF(AU80=1,_vst!$C$2,IF(AV80=1,_vst!$C$26,IF(AY80=1,_vst!$C$4,IF(AW80=1,_vst!$C$3,""))))</f>
        <v/>
      </c>
      <c r="AR80" s="116" t="str">
        <f t="shared" si="2"/>
        <v/>
      </c>
      <c r="AS80" s="116" t="str">
        <f t="shared" si="7"/>
        <v/>
      </c>
      <c r="AT80" s="20">
        <f>IF(OR(K80=_vst!$B$9,K80=_vst!$B$10,K80=_vst!$B$11,K80=_vst!$B$12),1,IF(K80=_vst!$B$3,2,0))</f>
        <v>0</v>
      </c>
      <c r="AU80" s="20">
        <f t="shared" si="8"/>
        <v>0</v>
      </c>
      <c r="AV80" s="20">
        <f t="shared" si="3"/>
        <v>0</v>
      </c>
      <c r="AW80" s="23">
        <f t="shared" si="4"/>
        <v>0</v>
      </c>
      <c r="AX80" s="54">
        <f t="shared" si="5"/>
        <v>0</v>
      </c>
      <c r="AY80" s="54">
        <f t="shared" si="6"/>
        <v>0</v>
      </c>
      <c r="AZ80" s="5"/>
    </row>
    <row r="81" spans="1:52" ht="14.1" customHeight="1" x14ac:dyDescent="0.2">
      <c r="A81" s="176"/>
      <c r="B81" s="177"/>
      <c r="C81" s="177"/>
      <c r="D81" s="177"/>
      <c r="E81" s="177"/>
      <c r="F81" s="177"/>
      <c r="G81" s="177"/>
      <c r="H81" s="177"/>
      <c r="I81" s="177"/>
      <c r="J81" s="178"/>
      <c r="K81" s="206"/>
      <c r="L81" s="206"/>
      <c r="M81" s="206"/>
      <c r="N81" s="206"/>
      <c r="O81" s="206"/>
      <c r="P81" s="206"/>
      <c r="Q81" s="206"/>
      <c r="R81" s="168"/>
      <c r="S81" s="169"/>
      <c r="T81" s="169"/>
      <c r="U81" s="170"/>
      <c r="V81" s="168"/>
      <c r="W81" s="169"/>
      <c r="X81" s="170"/>
      <c r="Y81" s="164"/>
      <c r="Z81" s="310"/>
      <c r="AA81" s="311"/>
      <c r="AB81" s="199" t="str">
        <f t="shared" si="0"/>
        <v/>
      </c>
      <c r="AC81" s="200"/>
      <c r="AD81" s="200"/>
      <c r="AE81" s="201"/>
      <c r="AF81" s="168"/>
      <c r="AG81" s="169"/>
      <c r="AH81" s="169"/>
      <c r="AI81" s="170"/>
      <c r="AJ81" s="199" t="str">
        <f t="shared" si="1"/>
        <v/>
      </c>
      <c r="AK81" s="200"/>
      <c r="AL81" s="200"/>
      <c r="AM81" s="201"/>
      <c r="AN81" s="52" t="str">
        <f>IF(AU81=1,_vst!$C$2,IF(AV81=1,_vst!$C$26,IF(AY81=1,_vst!$C$4,IF(AW81=1,_vst!$C$3,""))))</f>
        <v/>
      </c>
      <c r="AR81" s="116" t="str">
        <f t="shared" si="2"/>
        <v/>
      </c>
      <c r="AS81" s="116" t="str">
        <f t="shared" si="7"/>
        <v/>
      </c>
      <c r="AT81" s="20">
        <f>IF(OR(K81=_vst!$B$9,K81=_vst!$B$10,K81=_vst!$B$11,K81=_vst!$B$12),1,IF(K81=_vst!$B$3,2,0))</f>
        <v>0</v>
      </c>
      <c r="AU81" s="20">
        <f t="shared" si="8"/>
        <v>0</v>
      </c>
      <c r="AV81" s="20">
        <f t="shared" si="3"/>
        <v>0</v>
      </c>
      <c r="AW81" s="23">
        <f t="shared" si="4"/>
        <v>0</v>
      </c>
      <c r="AX81" s="54">
        <f t="shared" si="5"/>
        <v>0</v>
      </c>
      <c r="AY81" s="54">
        <f t="shared" si="6"/>
        <v>0</v>
      </c>
      <c r="AZ81" s="5"/>
    </row>
    <row r="82" spans="1:52" ht="14.1" customHeight="1" x14ac:dyDescent="0.2">
      <c r="A82" s="176"/>
      <c r="B82" s="177"/>
      <c r="C82" s="177"/>
      <c r="D82" s="177"/>
      <c r="E82" s="177"/>
      <c r="F82" s="177"/>
      <c r="G82" s="177"/>
      <c r="H82" s="177"/>
      <c r="I82" s="177"/>
      <c r="J82" s="178"/>
      <c r="K82" s="206"/>
      <c r="L82" s="206"/>
      <c r="M82" s="206"/>
      <c r="N82" s="206"/>
      <c r="O82" s="206"/>
      <c r="P82" s="206"/>
      <c r="Q82" s="206"/>
      <c r="R82" s="168"/>
      <c r="S82" s="169"/>
      <c r="T82" s="169"/>
      <c r="U82" s="170"/>
      <c r="V82" s="168"/>
      <c r="W82" s="169"/>
      <c r="X82" s="170"/>
      <c r="Y82" s="164"/>
      <c r="Z82" s="310"/>
      <c r="AA82" s="311"/>
      <c r="AB82" s="199" t="str">
        <f t="shared" si="0"/>
        <v/>
      </c>
      <c r="AC82" s="200"/>
      <c r="AD82" s="200"/>
      <c r="AE82" s="201"/>
      <c r="AF82" s="168"/>
      <c r="AG82" s="169"/>
      <c r="AH82" s="169"/>
      <c r="AI82" s="170"/>
      <c r="AJ82" s="199" t="str">
        <f t="shared" si="1"/>
        <v/>
      </c>
      <c r="AK82" s="200"/>
      <c r="AL82" s="200"/>
      <c r="AM82" s="201"/>
      <c r="AN82" s="52" t="str">
        <f>IF(AU82=1,_vst!$C$2,IF(AV82=1,_vst!$C$26,IF(AY82=1,_vst!$C$4,IF(AW82=1,_vst!$C$3,""))))</f>
        <v/>
      </c>
      <c r="AR82" s="116" t="str">
        <f t="shared" si="2"/>
        <v/>
      </c>
      <c r="AS82" s="116" t="str">
        <f t="shared" si="7"/>
        <v/>
      </c>
      <c r="AT82" s="20">
        <f>IF(OR(K82=_vst!$B$9,K82=_vst!$B$10,K82=_vst!$B$11,K82=_vst!$B$12),1,IF(K82=_vst!$B$3,2,0))</f>
        <v>0</v>
      </c>
      <c r="AU82" s="20">
        <f t="shared" si="8"/>
        <v>0</v>
      </c>
      <c r="AV82" s="20">
        <f t="shared" si="3"/>
        <v>0</v>
      </c>
      <c r="AW82" s="23">
        <f t="shared" si="4"/>
        <v>0</v>
      </c>
      <c r="AX82" s="54">
        <f t="shared" si="5"/>
        <v>0</v>
      </c>
      <c r="AY82" s="54">
        <f t="shared" si="6"/>
        <v>0</v>
      </c>
      <c r="AZ82" s="5"/>
    </row>
    <row r="83" spans="1:52" ht="14.1" customHeight="1" x14ac:dyDescent="0.2">
      <c r="A83" s="176"/>
      <c r="B83" s="177"/>
      <c r="C83" s="177"/>
      <c r="D83" s="177"/>
      <c r="E83" s="177"/>
      <c r="F83" s="177"/>
      <c r="G83" s="177"/>
      <c r="H83" s="177"/>
      <c r="I83" s="177"/>
      <c r="J83" s="178"/>
      <c r="K83" s="206"/>
      <c r="L83" s="206"/>
      <c r="M83" s="206"/>
      <c r="N83" s="206"/>
      <c r="O83" s="206"/>
      <c r="P83" s="206"/>
      <c r="Q83" s="206"/>
      <c r="R83" s="168"/>
      <c r="S83" s="169"/>
      <c r="T83" s="169"/>
      <c r="U83" s="170"/>
      <c r="V83" s="168"/>
      <c r="W83" s="169"/>
      <c r="X83" s="170"/>
      <c r="Y83" s="164"/>
      <c r="Z83" s="310"/>
      <c r="AA83" s="311"/>
      <c r="AB83" s="199" t="str">
        <f t="shared" si="0"/>
        <v/>
      </c>
      <c r="AC83" s="200"/>
      <c r="AD83" s="200"/>
      <c r="AE83" s="201"/>
      <c r="AF83" s="168"/>
      <c r="AG83" s="169"/>
      <c r="AH83" s="169"/>
      <c r="AI83" s="170"/>
      <c r="AJ83" s="199" t="str">
        <f t="shared" si="1"/>
        <v/>
      </c>
      <c r="AK83" s="200"/>
      <c r="AL83" s="200"/>
      <c r="AM83" s="201"/>
      <c r="AN83" s="52" t="str">
        <f>IF(AU83=1,_vst!$C$2,IF(AV83=1,_vst!$C$26,IF(AY83=1,_vst!$C$4,IF(AW83=1,_vst!$C$3,""))))</f>
        <v/>
      </c>
      <c r="AR83" s="116" t="str">
        <f t="shared" si="2"/>
        <v/>
      </c>
      <c r="AS83" s="116" t="str">
        <f t="shared" si="7"/>
        <v/>
      </c>
      <c r="AT83" s="20">
        <f>IF(OR(K83=_vst!$B$9,K83=_vst!$B$10,K83=_vst!$B$11,K83=_vst!$B$12),1,IF(K83=_vst!$B$3,2,0))</f>
        <v>0</v>
      </c>
      <c r="AU83" s="20">
        <f t="shared" si="8"/>
        <v>0</v>
      </c>
      <c r="AV83" s="20">
        <f t="shared" si="3"/>
        <v>0</v>
      </c>
      <c r="AW83" s="23">
        <f t="shared" si="4"/>
        <v>0</v>
      </c>
      <c r="AX83" s="54">
        <f t="shared" si="5"/>
        <v>0</v>
      </c>
      <c r="AY83" s="54">
        <f t="shared" si="6"/>
        <v>0</v>
      </c>
      <c r="AZ83" s="5"/>
    </row>
    <row r="84" spans="1:52" ht="14.1" customHeight="1" x14ac:dyDescent="0.2">
      <c r="A84" s="176"/>
      <c r="B84" s="177"/>
      <c r="C84" s="177"/>
      <c r="D84" s="177"/>
      <c r="E84" s="177"/>
      <c r="F84" s="177"/>
      <c r="G84" s="177"/>
      <c r="H84" s="177"/>
      <c r="I84" s="177"/>
      <c r="J84" s="178"/>
      <c r="K84" s="206"/>
      <c r="L84" s="206"/>
      <c r="M84" s="206"/>
      <c r="N84" s="206"/>
      <c r="O84" s="206"/>
      <c r="P84" s="206"/>
      <c r="Q84" s="206"/>
      <c r="R84" s="168"/>
      <c r="S84" s="169"/>
      <c r="T84" s="169"/>
      <c r="U84" s="170"/>
      <c r="V84" s="168"/>
      <c r="W84" s="169"/>
      <c r="X84" s="170"/>
      <c r="Y84" s="164"/>
      <c r="Z84" s="310"/>
      <c r="AA84" s="311"/>
      <c r="AB84" s="199" t="str">
        <f t="shared" si="0"/>
        <v/>
      </c>
      <c r="AC84" s="200"/>
      <c r="AD84" s="200"/>
      <c r="AE84" s="201"/>
      <c r="AF84" s="168"/>
      <c r="AG84" s="169"/>
      <c r="AH84" s="169"/>
      <c r="AI84" s="170"/>
      <c r="AJ84" s="199" t="str">
        <f t="shared" si="1"/>
        <v/>
      </c>
      <c r="AK84" s="200"/>
      <c r="AL84" s="200"/>
      <c r="AM84" s="201"/>
      <c r="AN84" s="52" t="str">
        <f>IF(AU84=1,_vst!$C$2,IF(AV84=1,_vst!$C$26,IF(AY84=1,_vst!$C$4,IF(AW84=1,_vst!$C$3,""))))</f>
        <v/>
      </c>
      <c r="AR84" s="116" t="str">
        <f t="shared" si="2"/>
        <v/>
      </c>
      <c r="AS84" s="116" t="str">
        <f t="shared" si="7"/>
        <v/>
      </c>
      <c r="AT84" s="20">
        <f>IF(OR(K84=_vst!$B$9,K84=_vst!$B$10,K84=_vst!$B$11,K84=_vst!$B$12),1,IF(K84=_vst!$B$3,2,0))</f>
        <v>0</v>
      </c>
      <c r="AU84" s="20">
        <f t="shared" si="8"/>
        <v>0</v>
      </c>
      <c r="AV84" s="20">
        <f t="shared" si="3"/>
        <v>0</v>
      </c>
      <c r="AW84" s="23">
        <f t="shared" si="4"/>
        <v>0</v>
      </c>
      <c r="AX84" s="54">
        <f t="shared" si="5"/>
        <v>0</v>
      </c>
      <c r="AY84" s="54">
        <f t="shared" si="6"/>
        <v>0</v>
      </c>
      <c r="AZ84" s="5"/>
    </row>
    <row r="85" spans="1:52" ht="14.1" customHeight="1" x14ac:dyDescent="0.2">
      <c r="A85" s="176"/>
      <c r="B85" s="177"/>
      <c r="C85" s="177"/>
      <c r="D85" s="177"/>
      <c r="E85" s="177"/>
      <c r="F85" s="177"/>
      <c r="G85" s="177"/>
      <c r="H85" s="177"/>
      <c r="I85" s="177"/>
      <c r="J85" s="178"/>
      <c r="K85" s="206"/>
      <c r="L85" s="206"/>
      <c r="M85" s="206"/>
      <c r="N85" s="206"/>
      <c r="O85" s="206"/>
      <c r="P85" s="206"/>
      <c r="Q85" s="206"/>
      <c r="R85" s="168"/>
      <c r="S85" s="169"/>
      <c r="T85" s="169"/>
      <c r="U85" s="170"/>
      <c r="V85" s="168"/>
      <c r="W85" s="169"/>
      <c r="X85" s="170"/>
      <c r="Y85" s="164"/>
      <c r="Z85" s="310"/>
      <c r="AA85" s="311"/>
      <c r="AB85" s="199" t="str">
        <f t="shared" si="0"/>
        <v/>
      </c>
      <c r="AC85" s="200"/>
      <c r="AD85" s="200"/>
      <c r="AE85" s="201"/>
      <c r="AF85" s="168"/>
      <c r="AG85" s="169"/>
      <c r="AH85" s="169"/>
      <c r="AI85" s="170"/>
      <c r="AJ85" s="199" t="str">
        <f t="shared" si="1"/>
        <v/>
      </c>
      <c r="AK85" s="200"/>
      <c r="AL85" s="200"/>
      <c r="AM85" s="201"/>
      <c r="AN85" s="52" t="str">
        <f>IF(AU85=1,_vst!$C$2,IF(AV85=1,_vst!$C$26,IF(AY85=1,_vst!$C$4,IF(AW85=1,_vst!$C$3,""))))</f>
        <v/>
      </c>
      <c r="AR85" s="116" t="str">
        <f t="shared" si="2"/>
        <v/>
      </c>
      <c r="AS85" s="116" t="str">
        <f t="shared" si="7"/>
        <v/>
      </c>
      <c r="AT85" s="20">
        <f>IF(OR(K85=_vst!$B$9,K85=_vst!$B$10,K85=_vst!$B$11,K85=_vst!$B$12),1,IF(K85=_vst!$B$3,2,0))</f>
        <v>0</v>
      </c>
      <c r="AU85" s="20">
        <f t="shared" si="8"/>
        <v>0</v>
      </c>
      <c r="AV85" s="20">
        <f t="shared" si="3"/>
        <v>0</v>
      </c>
      <c r="AW85" s="23">
        <f t="shared" si="4"/>
        <v>0</v>
      </c>
      <c r="AX85" s="54">
        <f t="shared" si="5"/>
        <v>0</v>
      </c>
      <c r="AY85" s="54">
        <f t="shared" si="6"/>
        <v>0</v>
      </c>
      <c r="AZ85" s="5"/>
    </row>
    <row r="86" spans="1:52" ht="14.1" customHeight="1" x14ac:dyDescent="0.2">
      <c r="A86" s="176"/>
      <c r="B86" s="177"/>
      <c r="C86" s="177"/>
      <c r="D86" s="177"/>
      <c r="E86" s="177"/>
      <c r="F86" s="177"/>
      <c r="G86" s="177"/>
      <c r="H86" s="177"/>
      <c r="I86" s="177"/>
      <c r="J86" s="178"/>
      <c r="K86" s="206"/>
      <c r="L86" s="206"/>
      <c r="M86" s="206"/>
      <c r="N86" s="206"/>
      <c r="O86" s="206"/>
      <c r="P86" s="206"/>
      <c r="Q86" s="206"/>
      <c r="R86" s="168"/>
      <c r="S86" s="169"/>
      <c r="T86" s="169"/>
      <c r="U86" s="170"/>
      <c r="V86" s="168"/>
      <c r="W86" s="169"/>
      <c r="X86" s="170"/>
      <c r="Y86" s="164"/>
      <c r="Z86" s="310"/>
      <c r="AA86" s="311"/>
      <c r="AB86" s="199" t="str">
        <f t="shared" si="0"/>
        <v/>
      </c>
      <c r="AC86" s="200"/>
      <c r="AD86" s="200"/>
      <c r="AE86" s="201"/>
      <c r="AF86" s="168"/>
      <c r="AG86" s="169"/>
      <c r="AH86" s="169"/>
      <c r="AI86" s="170"/>
      <c r="AJ86" s="199" t="str">
        <f t="shared" si="1"/>
        <v/>
      </c>
      <c r="AK86" s="200"/>
      <c r="AL86" s="200"/>
      <c r="AM86" s="201"/>
      <c r="AN86" s="52" t="str">
        <f>IF(AU86=1,_vst!$C$2,IF(AV86=1,_vst!$C$26,IF(AY86=1,_vst!$C$4,IF(AW86=1,_vst!$C$3,""))))</f>
        <v/>
      </c>
      <c r="AR86" s="116" t="str">
        <f t="shared" si="2"/>
        <v/>
      </c>
      <c r="AS86" s="116" t="str">
        <f t="shared" si="7"/>
        <v/>
      </c>
      <c r="AT86" s="20">
        <f>IF(OR(K86=_vst!$B$9,K86=_vst!$B$10,K86=_vst!$B$11,K86=_vst!$B$12),1,IF(K86=_vst!$B$3,2,0))</f>
        <v>0</v>
      </c>
      <c r="AU86" s="20">
        <f t="shared" si="8"/>
        <v>0</v>
      </c>
      <c r="AV86" s="20">
        <f t="shared" si="3"/>
        <v>0</v>
      </c>
      <c r="AW86" s="23">
        <f t="shared" si="4"/>
        <v>0</v>
      </c>
      <c r="AX86" s="54">
        <f t="shared" si="5"/>
        <v>0</v>
      </c>
      <c r="AY86" s="54">
        <f t="shared" si="6"/>
        <v>0</v>
      </c>
      <c r="AZ86" s="5"/>
    </row>
    <row r="87" spans="1:52" ht="14.1" customHeight="1" x14ac:dyDescent="0.2">
      <c r="A87" s="176"/>
      <c r="B87" s="177"/>
      <c r="C87" s="177"/>
      <c r="D87" s="177"/>
      <c r="E87" s="177"/>
      <c r="F87" s="177"/>
      <c r="G87" s="177"/>
      <c r="H87" s="177"/>
      <c r="I87" s="177"/>
      <c r="J87" s="178"/>
      <c r="K87" s="176"/>
      <c r="L87" s="177"/>
      <c r="M87" s="177"/>
      <c r="N87" s="177"/>
      <c r="O87" s="177"/>
      <c r="P87" s="177"/>
      <c r="Q87" s="178"/>
      <c r="R87" s="168"/>
      <c r="S87" s="169"/>
      <c r="T87" s="169"/>
      <c r="U87" s="170"/>
      <c r="V87" s="168"/>
      <c r="W87" s="169"/>
      <c r="X87" s="170"/>
      <c r="Y87" s="164"/>
      <c r="Z87" s="310"/>
      <c r="AA87" s="311"/>
      <c r="AB87" s="199" t="str">
        <f t="shared" si="0"/>
        <v/>
      </c>
      <c r="AC87" s="200"/>
      <c r="AD87" s="200"/>
      <c r="AE87" s="201"/>
      <c r="AF87" s="168"/>
      <c r="AG87" s="169"/>
      <c r="AH87" s="169"/>
      <c r="AI87" s="170"/>
      <c r="AJ87" s="199" t="str">
        <f t="shared" si="1"/>
        <v/>
      </c>
      <c r="AK87" s="200"/>
      <c r="AL87" s="200"/>
      <c r="AM87" s="201"/>
      <c r="AN87" s="52" t="str">
        <f>IF(AU87=1,_vst!$C$2,IF(AV87=1,_vst!$C$26,IF(AY87=1,_vst!$C$4,IF(AW87=1,_vst!$C$3,""))))</f>
        <v/>
      </c>
      <c r="AR87" s="116" t="str">
        <f t="shared" si="2"/>
        <v/>
      </c>
      <c r="AS87" s="116" t="str">
        <f t="shared" si="7"/>
        <v/>
      </c>
      <c r="AT87" s="20">
        <f>IF(OR(K87=_vst!$B$9,K87=_vst!$B$10,K87=_vst!$B$11,K87=_vst!$B$12),1,IF(K87=_vst!$B$3,2,0))</f>
        <v>0</v>
      </c>
      <c r="AU87" s="20">
        <f t="shared" si="8"/>
        <v>0</v>
      </c>
      <c r="AV87" s="20">
        <f t="shared" si="3"/>
        <v>0</v>
      </c>
      <c r="AW87" s="23">
        <f t="shared" si="4"/>
        <v>0</v>
      </c>
      <c r="AX87" s="54">
        <f t="shared" si="5"/>
        <v>0</v>
      </c>
      <c r="AY87" s="54">
        <f t="shared" si="6"/>
        <v>0</v>
      </c>
      <c r="AZ87" s="5"/>
    </row>
    <row r="88" spans="1:52" ht="14.1" customHeight="1" x14ac:dyDescent="0.2">
      <c r="A88" s="176"/>
      <c r="B88" s="177"/>
      <c r="C88" s="177"/>
      <c r="D88" s="177"/>
      <c r="E88" s="177"/>
      <c r="F88" s="177"/>
      <c r="G88" s="177"/>
      <c r="H88" s="177"/>
      <c r="I88" s="177"/>
      <c r="J88" s="178"/>
      <c r="K88" s="176"/>
      <c r="L88" s="177"/>
      <c r="M88" s="177"/>
      <c r="N88" s="177"/>
      <c r="O88" s="177"/>
      <c r="P88" s="177"/>
      <c r="Q88" s="178"/>
      <c r="R88" s="168"/>
      <c r="S88" s="169"/>
      <c r="T88" s="169"/>
      <c r="U88" s="170"/>
      <c r="V88" s="168"/>
      <c r="W88" s="169"/>
      <c r="X88" s="170"/>
      <c r="Y88" s="164"/>
      <c r="Z88" s="310"/>
      <c r="AA88" s="311"/>
      <c r="AB88" s="199" t="str">
        <f t="shared" si="0"/>
        <v/>
      </c>
      <c r="AC88" s="200"/>
      <c r="AD88" s="200"/>
      <c r="AE88" s="201"/>
      <c r="AF88" s="168"/>
      <c r="AG88" s="169"/>
      <c r="AH88" s="169"/>
      <c r="AI88" s="170"/>
      <c r="AJ88" s="199" t="str">
        <f t="shared" si="1"/>
        <v/>
      </c>
      <c r="AK88" s="200"/>
      <c r="AL88" s="200"/>
      <c r="AM88" s="201"/>
      <c r="AN88" s="52" t="str">
        <f>IF(AU88=1,_vst!$C$2,IF(AV88=1,_vst!$C$26,IF(AY88=1,_vst!$C$4,IF(AW88=1,_vst!$C$3,""))))</f>
        <v/>
      </c>
      <c r="AR88" s="116" t="str">
        <f t="shared" si="2"/>
        <v/>
      </c>
      <c r="AS88" s="116" t="str">
        <f t="shared" si="7"/>
        <v/>
      </c>
      <c r="AT88" s="20">
        <f>IF(OR(K88=_vst!$B$9,K88=_vst!$B$10,K88=_vst!$B$11,K88=_vst!$B$12),1,IF(K88=_vst!$B$3,2,0))</f>
        <v>0</v>
      </c>
      <c r="AU88" s="20">
        <f t="shared" si="8"/>
        <v>0</v>
      </c>
      <c r="AV88" s="20">
        <f t="shared" si="3"/>
        <v>0</v>
      </c>
      <c r="AW88" s="23">
        <f t="shared" si="4"/>
        <v>0</v>
      </c>
      <c r="AX88" s="54">
        <f t="shared" si="5"/>
        <v>0</v>
      </c>
      <c r="AY88" s="54">
        <f t="shared" si="6"/>
        <v>0</v>
      </c>
      <c r="AZ88" s="5"/>
    </row>
    <row r="89" spans="1:52" ht="14.1" customHeight="1" x14ac:dyDescent="0.2">
      <c r="A89" s="176"/>
      <c r="B89" s="177"/>
      <c r="C89" s="177"/>
      <c r="D89" s="177"/>
      <c r="E89" s="177"/>
      <c r="F89" s="177"/>
      <c r="G89" s="177"/>
      <c r="H89" s="177"/>
      <c r="I89" s="177"/>
      <c r="J89" s="178"/>
      <c r="K89" s="176"/>
      <c r="L89" s="177"/>
      <c r="M89" s="177"/>
      <c r="N89" s="177"/>
      <c r="O89" s="177"/>
      <c r="P89" s="177"/>
      <c r="Q89" s="178"/>
      <c r="R89" s="168"/>
      <c r="S89" s="169"/>
      <c r="T89" s="169"/>
      <c r="U89" s="170"/>
      <c r="V89" s="168"/>
      <c r="W89" s="169"/>
      <c r="X89" s="170"/>
      <c r="Y89" s="164"/>
      <c r="Z89" s="310"/>
      <c r="AA89" s="311"/>
      <c r="AB89" s="199" t="str">
        <f t="shared" si="0"/>
        <v/>
      </c>
      <c r="AC89" s="200"/>
      <c r="AD89" s="200"/>
      <c r="AE89" s="201"/>
      <c r="AF89" s="168"/>
      <c r="AG89" s="169"/>
      <c r="AH89" s="169"/>
      <c r="AI89" s="170"/>
      <c r="AJ89" s="199" t="str">
        <f t="shared" si="1"/>
        <v/>
      </c>
      <c r="AK89" s="200"/>
      <c r="AL89" s="200"/>
      <c r="AM89" s="201"/>
      <c r="AN89" s="52" t="str">
        <f>IF(AU89=1,_vst!$C$2,IF(AV89=1,_vst!$C$26,IF(AY89=1,_vst!$C$4,IF(AW89=1,_vst!$C$3,""))))</f>
        <v/>
      </c>
      <c r="AR89" s="116" t="str">
        <f t="shared" si="2"/>
        <v/>
      </c>
      <c r="AS89" s="116" t="str">
        <f t="shared" si="7"/>
        <v/>
      </c>
      <c r="AT89" s="20">
        <f>IF(OR(K89=_vst!$B$9,K89=_vst!$B$10,K89=_vst!$B$11,K89=_vst!$B$12),1,IF(K89=_vst!$B$3,2,0))</f>
        <v>0</v>
      </c>
      <c r="AU89" s="20">
        <f t="shared" si="8"/>
        <v>0</v>
      </c>
      <c r="AV89" s="20">
        <f t="shared" si="3"/>
        <v>0</v>
      </c>
      <c r="AW89" s="23">
        <f t="shared" si="4"/>
        <v>0</v>
      </c>
      <c r="AX89" s="54">
        <f t="shared" si="5"/>
        <v>0</v>
      </c>
      <c r="AY89" s="54">
        <f t="shared" si="6"/>
        <v>0</v>
      </c>
      <c r="AZ89" s="5"/>
    </row>
    <row r="90" spans="1:52" ht="14.1" customHeight="1" x14ac:dyDescent="0.2">
      <c r="A90" s="176"/>
      <c r="B90" s="177"/>
      <c r="C90" s="177"/>
      <c r="D90" s="177"/>
      <c r="E90" s="177"/>
      <c r="F90" s="177"/>
      <c r="G90" s="177"/>
      <c r="H90" s="177"/>
      <c r="I90" s="177"/>
      <c r="J90" s="178"/>
      <c r="K90" s="176"/>
      <c r="L90" s="177"/>
      <c r="M90" s="177"/>
      <c r="N90" s="177"/>
      <c r="O90" s="177"/>
      <c r="P90" s="177"/>
      <c r="Q90" s="178"/>
      <c r="R90" s="168"/>
      <c r="S90" s="169"/>
      <c r="T90" s="169"/>
      <c r="U90" s="170"/>
      <c r="V90" s="168"/>
      <c r="W90" s="169"/>
      <c r="X90" s="170"/>
      <c r="Y90" s="164"/>
      <c r="Z90" s="310"/>
      <c r="AA90" s="311"/>
      <c r="AB90" s="199" t="str">
        <f t="shared" si="0"/>
        <v/>
      </c>
      <c r="AC90" s="200"/>
      <c r="AD90" s="200"/>
      <c r="AE90" s="201"/>
      <c r="AF90" s="168"/>
      <c r="AG90" s="169"/>
      <c r="AH90" s="169"/>
      <c r="AI90" s="170"/>
      <c r="AJ90" s="199" t="str">
        <f t="shared" si="1"/>
        <v/>
      </c>
      <c r="AK90" s="200"/>
      <c r="AL90" s="200"/>
      <c r="AM90" s="201"/>
      <c r="AN90" s="52" t="str">
        <f>IF(AU90=1,_vst!$C$2,IF(AV90=1,_vst!$C$26,IF(AY90=1,_vst!$C$4,IF(AW90=1,_vst!$C$3,""))))</f>
        <v/>
      </c>
      <c r="AR90" s="116" t="str">
        <f t="shared" si="2"/>
        <v/>
      </c>
      <c r="AS90" s="116" t="str">
        <f t="shared" si="7"/>
        <v/>
      </c>
      <c r="AT90" s="20">
        <f>IF(OR(K90=_vst!$B$9,K90=_vst!$B$10,K90=_vst!$B$11,K90=_vst!$B$12),1,IF(K90=_vst!$B$3,2,0))</f>
        <v>0</v>
      </c>
      <c r="AU90" s="20">
        <f t="shared" si="8"/>
        <v>0</v>
      </c>
      <c r="AV90" s="20">
        <f t="shared" si="3"/>
        <v>0</v>
      </c>
      <c r="AW90" s="23">
        <f t="shared" si="4"/>
        <v>0</v>
      </c>
      <c r="AX90" s="54">
        <f t="shared" si="5"/>
        <v>0</v>
      </c>
      <c r="AY90" s="54">
        <f t="shared" si="6"/>
        <v>0</v>
      </c>
      <c r="AZ90" s="5"/>
    </row>
    <row r="91" spans="1:52" ht="14.1" customHeight="1" x14ac:dyDescent="0.2">
      <c r="A91" s="176"/>
      <c r="B91" s="177"/>
      <c r="C91" s="177"/>
      <c r="D91" s="177"/>
      <c r="E91" s="177"/>
      <c r="F91" s="177"/>
      <c r="G91" s="177"/>
      <c r="H91" s="177"/>
      <c r="I91" s="177"/>
      <c r="J91" s="178"/>
      <c r="K91" s="206"/>
      <c r="L91" s="206"/>
      <c r="M91" s="206"/>
      <c r="N91" s="206"/>
      <c r="O91" s="206"/>
      <c r="P91" s="206"/>
      <c r="Q91" s="206"/>
      <c r="R91" s="168"/>
      <c r="S91" s="169"/>
      <c r="T91" s="169"/>
      <c r="U91" s="170"/>
      <c r="V91" s="168"/>
      <c r="W91" s="169"/>
      <c r="X91" s="170"/>
      <c r="Y91" s="164"/>
      <c r="Z91" s="310"/>
      <c r="AA91" s="311"/>
      <c r="AB91" s="199" t="str">
        <f t="shared" si="0"/>
        <v/>
      </c>
      <c r="AC91" s="200"/>
      <c r="AD91" s="200"/>
      <c r="AE91" s="201"/>
      <c r="AF91" s="168"/>
      <c r="AG91" s="169"/>
      <c r="AH91" s="169"/>
      <c r="AI91" s="170"/>
      <c r="AJ91" s="199" t="str">
        <f t="shared" si="1"/>
        <v/>
      </c>
      <c r="AK91" s="200"/>
      <c r="AL91" s="200"/>
      <c r="AM91" s="201"/>
      <c r="AN91" s="52" t="str">
        <f>IF(AU91=1,_vst!$C$2,IF(AV91=1,_vst!$C$26,IF(AY91=1,_vst!$C$4,IF(AW91=1,_vst!$C$3,""))))</f>
        <v/>
      </c>
      <c r="AR91" s="116" t="str">
        <f t="shared" si="2"/>
        <v/>
      </c>
      <c r="AS91" s="116" t="str">
        <f t="shared" si="7"/>
        <v/>
      </c>
      <c r="AT91" s="20">
        <f>IF(OR(K91=_vst!$B$9,K91=_vst!$B$10,K91=_vst!$B$11,K91=_vst!$B$12),1,IF(K91=_vst!$B$3,2,0))</f>
        <v>0</v>
      </c>
      <c r="AU91" s="20">
        <f t="shared" si="8"/>
        <v>0</v>
      </c>
      <c r="AV91" s="20">
        <f t="shared" si="3"/>
        <v>0</v>
      </c>
      <c r="AW91" s="23">
        <f t="shared" si="4"/>
        <v>0</v>
      </c>
      <c r="AX91" s="54">
        <f t="shared" si="5"/>
        <v>0</v>
      </c>
      <c r="AY91" s="54">
        <f t="shared" si="6"/>
        <v>0</v>
      </c>
      <c r="AZ91" s="5"/>
    </row>
    <row r="92" spans="1:52" ht="14.1" customHeight="1" x14ac:dyDescent="0.2">
      <c r="A92" s="176"/>
      <c r="B92" s="177"/>
      <c r="C92" s="177"/>
      <c r="D92" s="177"/>
      <c r="E92" s="177"/>
      <c r="F92" s="177"/>
      <c r="G92" s="177"/>
      <c r="H92" s="177"/>
      <c r="I92" s="177"/>
      <c r="J92" s="178"/>
      <c r="K92" s="206"/>
      <c r="L92" s="206"/>
      <c r="M92" s="206"/>
      <c r="N92" s="206"/>
      <c r="O92" s="206"/>
      <c r="P92" s="206"/>
      <c r="Q92" s="206"/>
      <c r="R92" s="168"/>
      <c r="S92" s="169"/>
      <c r="T92" s="169"/>
      <c r="U92" s="170"/>
      <c r="V92" s="168"/>
      <c r="W92" s="169"/>
      <c r="X92" s="170"/>
      <c r="Y92" s="164"/>
      <c r="Z92" s="310"/>
      <c r="AA92" s="311"/>
      <c r="AB92" s="199" t="str">
        <f t="shared" si="0"/>
        <v/>
      </c>
      <c r="AC92" s="200"/>
      <c r="AD92" s="200"/>
      <c r="AE92" s="201"/>
      <c r="AF92" s="168"/>
      <c r="AG92" s="169"/>
      <c r="AH92" s="169"/>
      <c r="AI92" s="170"/>
      <c r="AJ92" s="199" t="str">
        <f t="shared" si="1"/>
        <v/>
      </c>
      <c r="AK92" s="200"/>
      <c r="AL92" s="200"/>
      <c r="AM92" s="201"/>
      <c r="AN92" s="52" t="str">
        <f>IF(AU92=1,_vst!$C$2,IF(AV92=1,_vst!$C$26,IF(AY92=1,_vst!$C$4,IF(AW92=1,_vst!$C$3,""))))</f>
        <v/>
      </c>
      <c r="AR92" s="116" t="str">
        <f t="shared" si="2"/>
        <v/>
      </c>
      <c r="AS92" s="116" t="str">
        <f t="shared" si="7"/>
        <v/>
      </c>
      <c r="AT92" s="20">
        <f>IF(OR(K92=_vst!$B$9,K92=_vst!$B$10,K92=_vst!$B$11,K92=_vst!$B$12),1,IF(K92=_vst!$B$3,2,0))</f>
        <v>0</v>
      </c>
      <c r="AU92" s="20">
        <f t="shared" si="8"/>
        <v>0</v>
      </c>
      <c r="AV92" s="20">
        <f t="shared" si="3"/>
        <v>0</v>
      </c>
      <c r="AW92" s="23">
        <f t="shared" si="4"/>
        <v>0</v>
      </c>
      <c r="AX92" s="54">
        <f t="shared" si="5"/>
        <v>0</v>
      </c>
      <c r="AY92" s="54">
        <f t="shared" si="6"/>
        <v>0</v>
      </c>
      <c r="AZ92" s="5"/>
    </row>
    <row r="93" spans="1:52" ht="14.1" customHeight="1" x14ac:dyDescent="0.2">
      <c r="A93" s="176"/>
      <c r="B93" s="177"/>
      <c r="C93" s="177"/>
      <c r="D93" s="177"/>
      <c r="E93" s="177"/>
      <c r="F93" s="177"/>
      <c r="G93" s="177"/>
      <c r="H93" s="177"/>
      <c r="I93" s="177"/>
      <c r="J93" s="178"/>
      <c r="K93" s="206"/>
      <c r="L93" s="206"/>
      <c r="M93" s="206"/>
      <c r="N93" s="206"/>
      <c r="O93" s="206"/>
      <c r="P93" s="206"/>
      <c r="Q93" s="206"/>
      <c r="R93" s="168"/>
      <c r="S93" s="169"/>
      <c r="T93" s="169"/>
      <c r="U93" s="170"/>
      <c r="V93" s="168"/>
      <c r="W93" s="169"/>
      <c r="X93" s="170"/>
      <c r="Y93" s="164"/>
      <c r="Z93" s="310"/>
      <c r="AA93" s="311"/>
      <c r="AB93" s="199" t="str">
        <f t="shared" si="0"/>
        <v/>
      </c>
      <c r="AC93" s="200"/>
      <c r="AD93" s="200"/>
      <c r="AE93" s="201"/>
      <c r="AF93" s="168"/>
      <c r="AG93" s="169"/>
      <c r="AH93" s="169"/>
      <c r="AI93" s="170"/>
      <c r="AJ93" s="199" t="str">
        <f t="shared" si="1"/>
        <v/>
      </c>
      <c r="AK93" s="200"/>
      <c r="AL93" s="200"/>
      <c r="AM93" s="201"/>
      <c r="AN93" s="52" t="str">
        <f>IF(AU93=1,_vst!$C$2,IF(AV93=1,_vst!$C$26,IF(AY93=1,_vst!$C$4,IF(AW93=1,_vst!$C$3,""))))</f>
        <v/>
      </c>
      <c r="AR93" s="116" t="str">
        <f t="shared" si="2"/>
        <v/>
      </c>
      <c r="AS93" s="116" t="str">
        <f t="shared" si="7"/>
        <v/>
      </c>
      <c r="AT93" s="20">
        <f>IF(OR(K93=_vst!$B$9,K93=_vst!$B$10,K93=_vst!$B$11,K93=_vst!$B$12),1,IF(K93=_vst!$B$3,2,0))</f>
        <v>0</v>
      </c>
      <c r="AU93" s="20">
        <f t="shared" si="8"/>
        <v>0</v>
      </c>
      <c r="AV93" s="20">
        <f t="shared" si="3"/>
        <v>0</v>
      </c>
      <c r="AW93" s="23">
        <f t="shared" si="4"/>
        <v>0</v>
      </c>
      <c r="AX93" s="54">
        <f t="shared" si="5"/>
        <v>0</v>
      </c>
      <c r="AY93" s="54">
        <f t="shared" si="6"/>
        <v>0</v>
      </c>
      <c r="AZ93" s="5"/>
    </row>
    <row r="94" spans="1:52" ht="14.1" customHeight="1" x14ac:dyDescent="0.2">
      <c r="A94" s="176"/>
      <c r="B94" s="177"/>
      <c r="C94" s="177"/>
      <c r="D94" s="177"/>
      <c r="E94" s="177"/>
      <c r="F94" s="177"/>
      <c r="G94" s="177"/>
      <c r="H94" s="177"/>
      <c r="I94" s="177"/>
      <c r="J94" s="178"/>
      <c r="K94" s="206"/>
      <c r="L94" s="206"/>
      <c r="M94" s="206"/>
      <c r="N94" s="206"/>
      <c r="O94" s="206"/>
      <c r="P94" s="206"/>
      <c r="Q94" s="206"/>
      <c r="R94" s="168"/>
      <c r="S94" s="169"/>
      <c r="T94" s="169"/>
      <c r="U94" s="170"/>
      <c r="V94" s="168"/>
      <c r="W94" s="169"/>
      <c r="X94" s="170"/>
      <c r="Y94" s="164"/>
      <c r="Z94" s="310"/>
      <c r="AA94" s="311"/>
      <c r="AB94" s="199" t="str">
        <f t="shared" si="0"/>
        <v/>
      </c>
      <c r="AC94" s="200"/>
      <c r="AD94" s="200"/>
      <c r="AE94" s="201"/>
      <c r="AF94" s="168"/>
      <c r="AG94" s="169"/>
      <c r="AH94" s="169"/>
      <c r="AI94" s="170"/>
      <c r="AJ94" s="199" t="str">
        <f t="shared" si="1"/>
        <v/>
      </c>
      <c r="AK94" s="200"/>
      <c r="AL94" s="200"/>
      <c r="AM94" s="201"/>
      <c r="AN94" s="52" t="str">
        <f>IF(AU94=1,_vst!$C$2,IF(AV94=1,_vst!$C$26,IF(AY94=1,_vst!$C$4,IF(AW94=1,_vst!$C$3,""))))</f>
        <v/>
      </c>
      <c r="AR94" s="116" t="str">
        <f t="shared" si="2"/>
        <v/>
      </c>
      <c r="AS94" s="116" t="str">
        <f t="shared" si="7"/>
        <v/>
      </c>
      <c r="AT94" s="20">
        <f>IF(OR(K94=_vst!$B$9,K94=_vst!$B$10,K94=_vst!$B$11,K94=_vst!$B$12),1,IF(K94=_vst!$B$3,2,0))</f>
        <v>0</v>
      </c>
      <c r="AU94" s="20">
        <f t="shared" si="8"/>
        <v>0</v>
      </c>
      <c r="AV94" s="20">
        <f t="shared" si="3"/>
        <v>0</v>
      </c>
      <c r="AW94" s="23">
        <f t="shared" si="4"/>
        <v>0</v>
      </c>
      <c r="AX94" s="54">
        <f t="shared" si="5"/>
        <v>0</v>
      </c>
      <c r="AY94" s="54">
        <f t="shared" si="6"/>
        <v>0</v>
      </c>
      <c r="AZ94" s="5"/>
    </row>
    <row r="95" spans="1:52" ht="14.1" customHeight="1" x14ac:dyDescent="0.2">
      <c r="A95" s="176"/>
      <c r="B95" s="177"/>
      <c r="C95" s="177"/>
      <c r="D95" s="177"/>
      <c r="E95" s="177"/>
      <c r="F95" s="177"/>
      <c r="G95" s="177"/>
      <c r="H95" s="177"/>
      <c r="I95" s="177"/>
      <c r="J95" s="178"/>
      <c r="K95" s="206"/>
      <c r="L95" s="206"/>
      <c r="M95" s="206"/>
      <c r="N95" s="206"/>
      <c r="O95" s="206"/>
      <c r="P95" s="206"/>
      <c r="Q95" s="206"/>
      <c r="R95" s="168"/>
      <c r="S95" s="169"/>
      <c r="T95" s="169"/>
      <c r="U95" s="170"/>
      <c r="V95" s="168"/>
      <c r="W95" s="169"/>
      <c r="X95" s="170"/>
      <c r="Y95" s="164"/>
      <c r="Z95" s="310"/>
      <c r="AA95" s="311"/>
      <c r="AB95" s="199" t="str">
        <f t="shared" si="0"/>
        <v/>
      </c>
      <c r="AC95" s="200"/>
      <c r="AD95" s="200"/>
      <c r="AE95" s="201"/>
      <c r="AF95" s="168"/>
      <c r="AG95" s="169"/>
      <c r="AH95" s="169"/>
      <c r="AI95" s="170"/>
      <c r="AJ95" s="199" t="str">
        <f t="shared" si="1"/>
        <v/>
      </c>
      <c r="AK95" s="200"/>
      <c r="AL95" s="200"/>
      <c r="AM95" s="201"/>
      <c r="AN95" s="52" t="str">
        <f>IF(AU95=1,_vst!$C$2,IF(AV95=1,_vst!$C$26,IF(AY95=1,_vst!$C$4,IF(AW95=1,_vst!$C$3,""))))</f>
        <v/>
      </c>
      <c r="AR95" s="116" t="str">
        <f t="shared" si="2"/>
        <v/>
      </c>
      <c r="AS95" s="116" t="str">
        <f t="shared" si="7"/>
        <v/>
      </c>
      <c r="AT95" s="20">
        <f>IF(OR(K95=_vst!$B$9,K95=_vst!$B$10,K95=_vst!$B$11,K95=_vst!$B$12),1,IF(K95=_vst!$B$3,2,0))</f>
        <v>0</v>
      </c>
      <c r="AU95" s="20">
        <f t="shared" si="8"/>
        <v>0</v>
      </c>
      <c r="AV95" s="20">
        <f t="shared" si="3"/>
        <v>0</v>
      </c>
      <c r="AW95" s="23">
        <f t="shared" si="4"/>
        <v>0</v>
      </c>
      <c r="AX95" s="54">
        <f t="shared" si="5"/>
        <v>0</v>
      </c>
      <c r="AY95" s="54">
        <f t="shared" si="6"/>
        <v>0</v>
      </c>
      <c r="AZ95" s="5"/>
    </row>
    <row r="96" spans="1:52" ht="14.1" customHeight="1" x14ac:dyDescent="0.2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168"/>
      <c r="S96" s="169"/>
      <c r="T96" s="169"/>
      <c r="U96" s="170"/>
      <c r="V96" s="168"/>
      <c r="W96" s="169"/>
      <c r="X96" s="170"/>
      <c r="Y96" s="164"/>
      <c r="Z96" s="310"/>
      <c r="AA96" s="311"/>
      <c r="AB96" s="199" t="str">
        <f t="shared" si="0"/>
        <v/>
      </c>
      <c r="AC96" s="200"/>
      <c r="AD96" s="200"/>
      <c r="AE96" s="201"/>
      <c r="AF96" s="168"/>
      <c r="AG96" s="169"/>
      <c r="AH96" s="169"/>
      <c r="AI96" s="170"/>
      <c r="AJ96" s="199" t="str">
        <f t="shared" si="1"/>
        <v/>
      </c>
      <c r="AK96" s="200"/>
      <c r="AL96" s="200"/>
      <c r="AM96" s="201"/>
      <c r="AN96" s="52" t="str">
        <f>IF(AU96=1,_vst!$C$2,IF(AV96=1,_vst!$C$26,IF(AY96=1,_vst!$C$4,IF(AW96=1,_vst!$C$3,""))))</f>
        <v/>
      </c>
      <c r="AR96" s="116" t="str">
        <f t="shared" si="2"/>
        <v/>
      </c>
      <c r="AS96" s="116" t="str">
        <f t="shared" si="7"/>
        <v/>
      </c>
      <c r="AT96" s="20">
        <f>IF(OR(K96=_vst!$B$9,K96=_vst!$B$10,K96=_vst!$B$11,K96=_vst!$B$12),1,IF(K96=_vst!$B$3,2,0))</f>
        <v>0</v>
      </c>
      <c r="AU96" s="20">
        <f t="shared" si="8"/>
        <v>0</v>
      </c>
      <c r="AV96" s="20">
        <f t="shared" si="3"/>
        <v>0</v>
      </c>
      <c r="AW96" s="23">
        <f t="shared" si="4"/>
        <v>0</v>
      </c>
      <c r="AX96" s="54">
        <f t="shared" si="5"/>
        <v>0</v>
      </c>
      <c r="AY96" s="54">
        <f t="shared" si="6"/>
        <v>0</v>
      </c>
      <c r="AZ96" s="5"/>
    </row>
    <row r="97" spans="1:52" ht="14.1" customHeight="1" x14ac:dyDescent="0.2">
      <c r="A97" s="176"/>
      <c r="B97" s="177"/>
      <c r="C97" s="177"/>
      <c r="D97" s="177"/>
      <c r="E97" s="177"/>
      <c r="F97" s="177"/>
      <c r="G97" s="177"/>
      <c r="H97" s="177"/>
      <c r="I97" s="177"/>
      <c r="J97" s="178"/>
      <c r="K97" s="206"/>
      <c r="L97" s="206"/>
      <c r="M97" s="206"/>
      <c r="N97" s="206"/>
      <c r="O97" s="206"/>
      <c r="P97" s="206"/>
      <c r="Q97" s="206"/>
      <c r="R97" s="168"/>
      <c r="S97" s="169"/>
      <c r="T97" s="169"/>
      <c r="U97" s="170"/>
      <c r="V97" s="168"/>
      <c r="W97" s="169"/>
      <c r="X97" s="170"/>
      <c r="Y97" s="164"/>
      <c r="Z97" s="310"/>
      <c r="AA97" s="311"/>
      <c r="AB97" s="199" t="str">
        <f t="shared" si="0"/>
        <v/>
      </c>
      <c r="AC97" s="200"/>
      <c r="AD97" s="200"/>
      <c r="AE97" s="201"/>
      <c r="AF97" s="168"/>
      <c r="AG97" s="169"/>
      <c r="AH97" s="169"/>
      <c r="AI97" s="170"/>
      <c r="AJ97" s="199" t="str">
        <f t="shared" si="1"/>
        <v/>
      </c>
      <c r="AK97" s="200"/>
      <c r="AL97" s="200"/>
      <c r="AM97" s="201"/>
      <c r="AN97" s="52" t="str">
        <f>IF(AU97=1,_vst!$C$2,IF(AV97=1,_vst!$C$26,IF(AY97=1,_vst!$C$4,IF(AW97=1,_vst!$C$3,""))))</f>
        <v/>
      </c>
      <c r="AR97" s="116" t="str">
        <f t="shared" si="2"/>
        <v/>
      </c>
      <c r="AS97" s="116" t="str">
        <f t="shared" si="7"/>
        <v/>
      </c>
      <c r="AT97" s="20">
        <f>IF(OR(K97=_vst!$B$9,K97=_vst!$B$10,K97=_vst!$B$11,K97=_vst!$B$12),1,IF(K97=_vst!$B$3,2,0))</f>
        <v>0</v>
      </c>
      <c r="AU97" s="20">
        <f t="shared" si="8"/>
        <v>0</v>
      </c>
      <c r="AV97" s="20">
        <f t="shared" si="3"/>
        <v>0</v>
      </c>
      <c r="AW97" s="23">
        <f t="shared" si="4"/>
        <v>0</v>
      </c>
      <c r="AX97" s="54">
        <f t="shared" si="5"/>
        <v>0</v>
      </c>
      <c r="AY97" s="54">
        <f t="shared" si="6"/>
        <v>0</v>
      </c>
      <c r="AZ97" s="5"/>
    </row>
    <row r="98" spans="1:52" ht="14.1" customHeight="1" x14ac:dyDescent="0.2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Y98" s="105"/>
      <c r="Z98" s="105"/>
      <c r="AA98" s="105"/>
      <c r="AB98" s="106"/>
      <c r="AC98" s="106"/>
      <c r="AD98" s="106"/>
      <c r="AE98" s="106"/>
      <c r="AF98" s="211">
        <f>SUM(AF69:AI97)</f>
        <v>0</v>
      </c>
      <c r="AG98" s="212"/>
      <c r="AH98" s="212"/>
      <c r="AI98" s="213"/>
      <c r="AJ98" s="211">
        <f t="shared" ref="AJ98" si="9">SUM(AJ69:AM97)</f>
        <v>0</v>
      </c>
      <c r="AK98" s="212"/>
      <c r="AL98" s="212"/>
      <c r="AM98" s="213"/>
      <c r="AN98" s="52" t="str">
        <f>IF(AT98=1,_vst!$C$7,"")</f>
        <v/>
      </c>
      <c r="AS98" s="50">
        <f>SUM(AS69:AS97)</f>
        <v>0</v>
      </c>
      <c r="AT98" s="20">
        <f>IF(AND(AF98&lt;&gt;0,OR(AF98&lt;AR105,AF98&gt;AR106)),1,0)</f>
        <v>0</v>
      </c>
      <c r="AU98" s="49" t="s">
        <v>67</v>
      </c>
      <c r="AV98" s="42"/>
      <c r="AW98" s="42"/>
      <c r="AY98" s="42"/>
    </row>
    <row r="99" spans="1:52" ht="14.1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Y99" s="3"/>
      <c r="Z99" s="3"/>
      <c r="AA99" s="3"/>
      <c r="AC99" s="3"/>
      <c r="AD99" s="3"/>
      <c r="AE99" s="3"/>
      <c r="AF99" s="3"/>
      <c r="AG99" s="3"/>
      <c r="AH99" s="3"/>
      <c r="AI99" s="100" t="s">
        <v>137</v>
      </c>
      <c r="AJ99" s="211">
        <f>SUM(AF98:AM98)</f>
        <v>0</v>
      </c>
      <c r="AK99" s="212"/>
      <c r="AL99" s="212"/>
      <c r="AM99" s="213"/>
      <c r="AT99" s="20">
        <f>SUM(AX69:AX97)</f>
        <v>0</v>
      </c>
      <c r="AU99" s="2" t="s">
        <v>164</v>
      </c>
      <c r="AW99" s="5"/>
    </row>
    <row r="100" spans="1:52" s="56" customFormat="1" ht="5.0999999999999996" customHeight="1" x14ac:dyDescent="0.2">
      <c r="A100" s="57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</row>
    <row r="101" spans="1:52" ht="13.5" customHeight="1" x14ac:dyDescent="0.2">
      <c r="A101" s="99"/>
      <c r="N101" s="100" t="s">
        <v>84</v>
      </c>
      <c r="O101" s="226"/>
      <c r="P101" s="227"/>
      <c r="Q101" s="228"/>
      <c r="R101" s="101" t="str">
        <f>IF(OR(AT99=0,O101&lt;&gt;""),"",_vst!$C$12)</f>
        <v/>
      </c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K101" s="103"/>
      <c r="AL101" s="104" t="str">
        <f>IF($AT$101=1,_vst!$C$22,"")</f>
        <v/>
      </c>
      <c r="AM101" s="103"/>
      <c r="AN101" s="103"/>
      <c r="AQ101" s="5"/>
      <c r="AT101" s="20">
        <f>IF(AND($AT$99=1,$O$101=""),1,0)</f>
        <v>0</v>
      </c>
      <c r="AU101" s="56" t="s">
        <v>165</v>
      </c>
      <c r="AV101" s="5"/>
      <c r="AW101" s="5"/>
      <c r="AX101" s="5"/>
      <c r="AY101" s="5"/>
    </row>
    <row r="102" spans="1:52" ht="5.0999999999999996" customHeight="1" x14ac:dyDescent="0.2">
      <c r="AQ102" s="5"/>
      <c r="AR102" s="5"/>
      <c r="AS102" s="5"/>
      <c r="AT102" s="5"/>
      <c r="AU102" s="5"/>
      <c r="AV102" s="5"/>
      <c r="AW102" s="5"/>
      <c r="AX102" s="5"/>
      <c r="AY102" s="5"/>
    </row>
    <row r="103" spans="1:52" ht="15" customHeight="1" x14ac:dyDescent="0.2">
      <c r="A103" s="155" t="s">
        <v>182</v>
      </c>
      <c r="B103" s="14"/>
      <c r="L103" s="19"/>
      <c r="AC103" s="19"/>
      <c r="AF103" s="19"/>
      <c r="AJ103" s="89" t="str">
        <f ca="1">IF($AZ$69=0,"",_vst!$C$5)</f>
        <v/>
      </c>
      <c r="AR103" s="222" t="s">
        <v>229</v>
      </c>
      <c r="AS103" s="222"/>
      <c r="AT103" s="222"/>
    </row>
    <row r="104" spans="1:52" ht="3.75" customHeight="1" x14ac:dyDescent="0.2"/>
    <row r="105" spans="1:52" ht="27" customHeight="1" x14ac:dyDescent="0.2">
      <c r="A105" s="156"/>
      <c r="B105" s="174" t="s">
        <v>61</v>
      </c>
      <c r="C105" s="175"/>
      <c r="D105" s="175"/>
      <c r="E105" s="175"/>
      <c r="F105" s="175"/>
      <c r="G105" s="175"/>
      <c r="H105" s="175"/>
      <c r="I105" s="175"/>
      <c r="J105" s="175"/>
      <c r="K105" s="233"/>
      <c r="L105" s="233"/>
      <c r="M105" s="233"/>
      <c r="N105" s="233"/>
      <c r="O105" s="234"/>
      <c r="P105" s="229" t="s">
        <v>93</v>
      </c>
      <c r="Q105" s="230"/>
      <c r="R105" s="230"/>
      <c r="S105" s="230"/>
      <c r="T105" s="231"/>
      <c r="U105" s="220" t="s">
        <v>43</v>
      </c>
      <c r="V105" s="220"/>
      <c r="W105" s="220"/>
      <c r="X105" s="220"/>
      <c r="Y105" s="220" t="s">
        <v>37</v>
      </c>
      <c r="Z105" s="220"/>
      <c r="AA105" s="220"/>
      <c r="AB105" s="220"/>
      <c r="AC105" s="220" t="s">
        <v>59</v>
      </c>
      <c r="AD105" s="220"/>
      <c r="AE105" s="220"/>
      <c r="AF105" s="220"/>
      <c r="AQ105" s="21"/>
      <c r="AR105" s="50">
        <v>500000</v>
      </c>
      <c r="AS105" s="23" t="s">
        <v>68</v>
      </c>
      <c r="AT105" s="165">
        <f>AR105/1000000</f>
        <v>0.5</v>
      </c>
      <c r="AV105" s="50">
        <f ca="1">AC106+AC110+AC111+AC112+AC114+AC115</f>
        <v>0</v>
      </c>
      <c r="AW105" s="2" t="s">
        <v>200</v>
      </c>
    </row>
    <row r="106" spans="1:52" ht="17.100000000000001" customHeight="1" x14ac:dyDescent="0.25">
      <c r="A106" s="70">
        <v>1</v>
      </c>
      <c r="B106" s="174" t="s">
        <v>64</v>
      </c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199">
        <f ca="1">SUMIF(K69:Q97,_vst!B2,AB69:AE97)</f>
        <v>0</v>
      </c>
      <c r="Q106" s="200"/>
      <c r="R106" s="200"/>
      <c r="S106" s="200"/>
      <c r="T106" s="201"/>
      <c r="U106" s="223">
        <f ca="1">P106</f>
        <v>0</v>
      </c>
      <c r="V106" s="223"/>
      <c r="W106" s="223"/>
      <c r="X106" s="223"/>
      <c r="Y106" s="223">
        <f ca="1">SUMIF(K69:Q97,_vst!B2,AF69:AI97)</f>
        <v>0</v>
      </c>
      <c r="Z106" s="223"/>
      <c r="AA106" s="223"/>
      <c r="AB106" s="223"/>
      <c r="AC106" s="279">
        <f ca="1">SUMIF(K69:Q97,_vst!B2,AJ69:AM97)</f>
        <v>0</v>
      </c>
      <c r="AD106" s="280"/>
      <c r="AE106" s="280"/>
      <c r="AF106" s="281"/>
      <c r="AQ106" s="22"/>
      <c r="AR106" s="50">
        <v>45000000</v>
      </c>
      <c r="AS106" s="23" t="s">
        <v>69</v>
      </c>
      <c r="AT106" s="165">
        <f>AR106/1000000</f>
        <v>45</v>
      </c>
      <c r="AV106" s="129">
        <f ca="1">IF($U$121=0,0,AV105/U121)</f>
        <v>0</v>
      </c>
      <c r="AW106" s="2" t="s">
        <v>201</v>
      </c>
    </row>
    <row r="107" spans="1:52" ht="17.100000000000001" customHeight="1" x14ac:dyDescent="0.2">
      <c r="A107" s="70">
        <v>2</v>
      </c>
      <c r="B107" s="174" t="s">
        <v>40</v>
      </c>
      <c r="C107" s="175"/>
      <c r="D107" s="175"/>
      <c r="E107" s="175"/>
      <c r="F107" s="175"/>
      <c r="G107" s="175"/>
      <c r="H107" s="175"/>
      <c r="I107" s="175"/>
      <c r="J107" s="175"/>
      <c r="K107" s="209"/>
      <c r="L107" s="209"/>
      <c r="M107" s="209"/>
      <c r="N107" s="209"/>
      <c r="O107" s="209"/>
      <c r="P107" s="211">
        <f ca="1">P108+P113</f>
        <v>0</v>
      </c>
      <c r="Q107" s="212"/>
      <c r="R107" s="212"/>
      <c r="S107" s="212"/>
      <c r="T107" s="213"/>
      <c r="U107" s="198">
        <f ca="1">U108+U113</f>
        <v>0</v>
      </c>
      <c r="V107" s="198"/>
      <c r="W107" s="198"/>
      <c r="X107" s="198"/>
      <c r="Y107" s="198">
        <f ca="1">Y108+Y113</f>
        <v>0</v>
      </c>
      <c r="Z107" s="198"/>
      <c r="AA107" s="198"/>
      <c r="AB107" s="198"/>
      <c r="AC107" s="198">
        <f ca="1">AC108+AC113</f>
        <v>0</v>
      </c>
      <c r="AD107" s="198"/>
      <c r="AE107" s="198"/>
      <c r="AF107" s="198"/>
      <c r="AQ107" s="22"/>
      <c r="AR107" s="129">
        <v>0.9</v>
      </c>
      <c r="AS107" s="322" t="s">
        <v>230</v>
      </c>
      <c r="AT107" s="322"/>
      <c r="AV107" s="129">
        <f ca="1">IF($U$106&gt;0,$U$106/$U$121,0)</f>
        <v>0</v>
      </c>
      <c r="AW107" s="2" t="s">
        <v>205</v>
      </c>
    </row>
    <row r="108" spans="1:52" ht="17.100000000000001" customHeight="1" x14ac:dyDescent="0.2">
      <c r="A108" s="70">
        <v>3</v>
      </c>
      <c r="B108" s="158"/>
      <c r="C108" s="71" t="s">
        <v>42</v>
      </c>
      <c r="D108" s="72" t="s">
        <v>60</v>
      </c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211">
        <f ca="1">SUM(P109:T112)</f>
        <v>0</v>
      </c>
      <c r="Q108" s="212"/>
      <c r="R108" s="212"/>
      <c r="S108" s="212"/>
      <c r="T108" s="213"/>
      <c r="U108" s="198">
        <f ca="1">SUM(U109:X112)</f>
        <v>0</v>
      </c>
      <c r="V108" s="198"/>
      <c r="W108" s="198"/>
      <c r="X108" s="198"/>
      <c r="Y108" s="198">
        <f ca="1">SUM(Y109:AB112)</f>
        <v>0</v>
      </c>
      <c r="Z108" s="198"/>
      <c r="AA108" s="198"/>
      <c r="AB108" s="198"/>
      <c r="AC108" s="198">
        <f ca="1">SUM(AC109:AF112)</f>
        <v>0</v>
      </c>
      <c r="AD108" s="198"/>
      <c r="AE108" s="198"/>
      <c r="AF108" s="198"/>
      <c r="AQ108" s="22"/>
      <c r="AR108" s="129">
        <f ca="1">IF($U$121=0,0,IF($G$64="Ano",AF98/AS98,AF98/U121))</f>
        <v>0</v>
      </c>
      <c r="AS108" s="322" t="s">
        <v>198</v>
      </c>
      <c r="AT108" s="322"/>
      <c r="AV108" s="129">
        <f ca="1">IF($Y$106&gt;0,$Y$106/$Y$121,0)</f>
        <v>0</v>
      </c>
      <c r="AW108" s="2" t="s">
        <v>206</v>
      </c>
    </row>
    <row r="109" spans="1:52" ht="17.100000000000001" customHeight="1" x14ac:dyDescent="0.2">
      <c r="A109" s="70">
        <v>4</v>
      </c>
      <c r="B109" s="73"/>
      <c r="C109" s="72"/>
      <c r="D109" s="74"/>
      <c r="E109" s="299" t="s">
        <v>171</v>
      </c>
      <c r="F109" s="300"/>
      <c r="G109" s="300"/>
      <c r="H109" s="300"/>
      <c r="I109" s="300"/>
      <c r="J109" s="300"/>
      <c r="K109" s="300"/>
      <c r="L109" s="300"/>
      <c r="M109" s="300"/>
      <c r="N109" s="300"/>
      <c r="O109" s="300"/>
      <c r="P109" s="199">
        <f ca="1">SUMIF(K69:Q97,_vst!B3,AB69:AE97)</f>
        <v>0</v>
      </c>
      <c r="Q109" s="200"/>
      <c r="R109" s="200"/>
      <c r="S109" s="200"/>
      <c r="T109" s="201"/>
      <c r="U109" s="210">
        <f ca="1">P109</f>
        <v>0</v>
      </c>
      <c r="V109" s="210"/>
      <c r="W109" s="210"/>
      <c r="X109" s="210"/>
      <c r="Y109" s="210" t="s">
        <v>44</v>
      </c>
      <c r="Z109" s="210"/>
      <c r="AA109" s="210"/>
      <c r="AB109" s="210"/>
      <c r="AC109" s="199">
        <f ca="1">SUMIF(K69:Q97,_vst!B3,AJ69:AM97)</f>
        <v>0</v>
      </c>
      <c r="AD109" s="200"/>
      <c r="AE109" s="200"/>
      <c r="AF109" s="201"/>
      <c r="AQ109" s="22"/>
      <c r="AR109" s="128">
        <f ca="1">IF(AR108&gt;AR107,1,0)</f>
        <v>0</v>
      </c>
      <c r="AS109" s="130" t="s">
        <v>202</v>
      </c>
      <c r="AT109" s="131"/>
    </row>
    <row r="110" spans="1:52" ht="17.100000000000001" customHeight="1" x14ac:dyDescent="0.25">
      <c r="A110" s="70">
        <v>5</v>
      </c>
      <c r="B110" s="73"/>
      <c r="C110" s="75"/>
      <c r="D110" s="76"/>
      <c r="E110" s="270" t="s">
        <v>172</v>
      </c>
      <c r="F110" s="301"/>
      <c r="G110" s="301"/>
      <c r="H110" s="301"/>
      <c r="I110" s="301"/>
      <c r="J110" s="301"/>
      <c r="K110" s="301"/>
      <c r="L110" s="301"/>
      <c r="M110" s="301"/>
      <c r="N110" s="301"/>
      <c r="O110" s="301"/>
      <c r="P110" s="199">
        <f ca="1">SUMIF(K69:Q97,_vst!B4,AB69:AE97)</f>
        <v>0</v>
      </c>
      <c r="Q110" s="200"/>
      <c r="R110" s="200"/>
      <c r="S110" s="200"/>
      <c r="T110" s="201"/>
      <c r="U110" s="167">
        <f ca="1">P110</f>
        <v>0</v>
      </c>
      <c r="V110" s="167"/>
      <c r="W110" s="167"/>
      <c r="X110" s="167"/>
      <c r="Y110" s="167">
        <f ca="1">SUMIF(K69:Q97,_vst!B4,AF69:AI97)</f>
        <v>0</v>
      </c>
      <c r="Z110" s="167"/>
      <c r="AA110" s="167"/>
      <c r="AB110" s="167"/>
      <c r="AC110" s="199">
        <f ca="1">SUMIF(K69:Q97,_vst!B4,AJ69:AM97)</f>
        <v>0</v>
      </c>
      <c r="AD110" s="200"/>
      <c r="AE110" s="200"/>
      <c r="AF110" s="201"/>
      <c r="AQ110" s="22"/>
      <c r="AR110" s="5"/>
      <c r="AS110" s="5"/>
      <c r="AT110" s="5"/>
      <c r="AU110" s="5"/>
      <c r="AV110" s="5"/>
      <c r="AW110" s="5"/>
      <c r="AX110" s="5"/>
    </row>
    <row r="111" spans="1:52" ht="17.100000000000001" customHeight="1" x14ac:dyDescent="0.2">
      <c r="A111" s="70">
        <v>6</v>
      </c>
      <c r="B111" s="73"/>
      <c r="C111" s="76"/>
      <c r="D111" s="76"/>
      <c r="E111" s="72" t="s">
        <v>174</v>
      </c>
      <c r="F111" s="162"/>
      <c r="G111" s="162"/>
      <c r="H111" s="162"/>
      <c r="I111" s="162"/>
      <c r="J111" s="162"/>
      <c r="K111" s="162"/>
      <c r="L111" s="162"/>
      <c r="M111" s="162"/>
      <c r="N111" s="162"/>
      <c r="O111" s="77"/>
      <c r="P111" s="199">
        <f ca="1">SUMIF(K69:Q97,_vst!B5,AB69:AE97)</f>
        <v>0</v>
      </c>
      <c r="Q111" s="200"/>
      <c r="R111" s="200"/>
      <c r="S111" s="200"/>
      <c r="T111" s="201"/>
      <c r="U111" s="167">
        <f ca="1">P111</f>
        <v>0</v>
      </c>
      <c r="V111" s="167"/>
      <c r="W111" s="167"/>
      <c r="X111" s="167"/>
      <c r="Y111" s="167">
        <f ca="1">SUMIF(K69:Q97,_vst!B5,AF69:AI97)</f>
        <v>0</v>
      </c>
      <c r="Z111" s="167"/>
      <c r="AA111" s="167"/>
      <c r="AB111" s="167"/>
      <c r="AC111" s="199">
        <f ca="1">SUMIF(K69:Q97,_vst!B5,AJ69:AM97)</f>
        <v>0</v>
      </c>
      <c r="AD111" s="200"/>
      <c r="AE111" s="200"/>
      <c r="AF111" s="201"/>
      <c r="AQ111" s="22"/>
      <c r="AS111" s="5"/>
      <c r="AT111" s="5"/>
      <c r="AU111" s="5"/>
      <c r="AV111" s="5"/>
      <c r="AW111" s="5"/>
      <c r="AX111" s="5"/>
    </row>
    <row r="112" spans="1:52" ht="17.100000000000001" customHeight="1" x14ac:dyDescent="0.2">
      <c r="A112" s="70">
        <v>7</v>
      </c>
      <c r="B112" s="73"/>
      <c r="C112" s="76"/>
      <c r="D112" s="76"/>
      <c r="E112" s="72" t="s">
        <v>173</v>
      </c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99">
        <f ca="1">SUMIF(K69:Q97,_vst!B6,AB69:AE97)</f>
        <v>0</v>
      </c>
      <c r="Q112" s="200"/>
      <c r="R112" s="200"/>
      <c r="S112" s="200"/>
      <c r="T112" s="201"/>
      <c r="U112" s="167">
        <f ca="1">P112</f>
        <v>0</v>
      </c>
      <c r="V112" s="167"/>
      <c r="W112" s="167"/>
      <c r="X112" s="167"/>
      <c r="Y112" s="167">
        <f ca="1">SUMIF(K69:Q97,_vst!B6,AF69:AI97)</f>
        <v>0</v>
      </c>
      <c r="Z112" s="167"/>
      <c r="AA112" s="167"/>
      <c r="AB112" s="167"/>
      <c r="AC112" s="199">
        <f ca="1">SUMIF(K69:Q97,_vst!B6,AJ69:AM97)</f>
        <v>0</v>
      </c>
      <c r="AD112" s="200"/>
      <c r="AE112" s="200"/>
      <c r="AF112" s="201"/>
      <c r="AQ112" s="22"/>
      <c r="AS112" s="5"/>
      <c r="AT112" s="5"/>
      <c r="AU112" s="5"/>
      <c r="AV112" s="5"/>
      <c r="AW112" s="5"/>
      <c r="AX112" s="5"/>
    </row>
    <row r="113" spans="1:50" ht="17.100000000000001" customHeight="1" x14ac:dyDescent="0.2">
      <c r="A113" s="70">
        <v>8</v>
      </c>
      <c r="B113" s="73"/>
      <c r="C113" s="76"/>
      <c r="D113" s="72" t="s">
        <v>47</v>
      </c>
      <c r="E113" s="161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211">
        <f ca="1">SUM(P114:T115)</f>
        <v>0</v>
      </c>
      <c r="Q113" s="212"/>
      <c r="R113" s="212"/>
      <c r="S113" s="212"/>
      <c r="T113" s="213"/>
      <c r="U113" s="211">
        <f ca="1">SUM(U114:X115)</f>
        <v>0</v>
      </c>
      <c r="V113" s="212"/>
      <c r="W113" s="212"/>
      <c r="X113" s="213"/>
      <c r="Y113" s="198">
        <f ca="1">SUM(Y114:AB115)</f>
        <v>0</v>
      </c>
      <c r="Z113" s="198"/>
      <c r="AA113" s="198"/>
      <c r="AB113" s="198"/>
      <c r="AC113" s="198">
        <f ca="1">SUM(AC114:AF115)</f>
        <v>0</v>
      </c>
      <c r="AD113" s="198"/>
      <c r="AE113" s="198"/>
      <c r="AF113" s="198"/>
      <c r="AQ113" s="22"/>
      <c r="AS113" s="5"/>
      <c r="AT113" s="5"/>
      <c r="AU113" s="5"/>
      <c r="AV113" s="5"/>
      <c r="AW113" s="5"/>
      <c r="AX113" s="5"/>
    </row>
    <row r="114" spans="1:50" ht="17.100000000000001" customHeight="1" x14ac:dyDescent="0.2">
      <c r="A114" s="70">
        <v>9</v>
      </c>
      <c r="B114" s="73"/>
      <c r="C114" s="72"/>
      <c r="D114" s="72"/>
      <c r="E114" s="72" t="s">
        <v>48</v>
      </c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199">
        <f ca="1">SUMIF(K69:Q97,_vst!B7,AB69:AE97)</f>
        <v>0</v>
      </c>
      <c r="Q114" s="200"/>
      <c r="R114" s="200"/>
      <c r="S114" s="200"/>
      <c r="T114" s="201"/>
      <c r="U114" s="167">
        <f ca="1">P114</f>
        <v>0</v>
      </c>
      <c r="V114" s="167"/>
      <c r="W114" s="167"/>
      <c r="X114" s="167"/>
      <c r="Y114" s="167">
        <f ca="1">SUMIF(K69:Q97,_vst!B7,AF69:AI97)</f>
        <v>0</v>
      </c>
      <c r="Z114" s="167"/>
      <c r="AA114" s="167"/>
      <c r="AB114" s="167"/>
      <c r="AC114" s="199">
        <f ca="1">SUMIF(K69:Q97,_vst!B7,AJ69:AM97)</f>
        <v>0</v>
      </c>
      <c r="AD114" s="200"/>
      <c r="AE114" s="200"/>
      <c r="AF114" s="201"/>
      <c r="AQ114" s="22"/>
      <c r="AS114" s="5"/>
      <c r="AT114" s="5"/>
      <c r="AU114" s="5"/>
      <c r="AV114" s="5"/>
      <c r="AW114" s="5"/>
      <c r="AX114" s="5"/>
    </row>
    <row r="115" spans="1:50" ht="17.100000000000001" customHeight="1" x14ac:dyDescent="0.2">
      <c r="A115" s="70">
        <v>10</v>
      </c>
      <c r="B115" s="73"/>
      <c r="C115" s="72"/>
      <c r="D115" s="78"/>
      <c r="E115" s="78" t="s">
        <v>175</v>
      </c>
      <c r="F115" s="72"/>
      <c r="G115" s="72"/>
      <c r="H115" s="72"/>
      <c r="I115" s="72"/>
      <c r="J115" s="72"/>
      <c r="K115" s="76"/>
      <c r="L115" s="76"/>
      <c r="M115" s="76"/>
      <c r="N115" s="76"/>
      <c r="O115" s="76"/>
      <c r="P115" s="199">
        <f ca="1">SUMIF(K69:Q97,_vst!B8,AB69:AE97)</f>
        <v>0</v>
      </c>
      <c r="Q115" s="200"/>
      <c r="R115" s="200"/>
      <c r="S115" s="200"/>
      <c r="T115" s="201"/>
      <c r="U115" s="210">
        <f ca="1">P115</f>
        <v>0</v>
      </c>
      <c r="V115" s="210"/>
      <c r="W115" s="210"/>
      <c r="X115" s="210"/>
      <c r="Y115" s="210">
        <f ca="1">SUMIF(K69:Q97,_vst!$B$8,AF69:AI97)</f>
        <v>0</v>
      </c>
      <c r="Z115" s="210"/>
      <c r="AA115" s="210"/>
      <c r="AB115" s="210"/>
      <c r="AC115" s="199">
        <f ca="1">SUMIF(K69:Q97,_vst!B8,AJ69:AM97)</f>
        <v>0</v>
      </c>
      <c r="AD115" s="200"/>
      <c r="AE115" s="200"/>
      <c r="AF115" s="201"/>
      <c r="AQ115" s="22"/>
      <c r="AS115" s="5"/>
    </row>
    <row r="116" spans="1:50" ht="17.100000000000001" customHeight="1" x14ac:dyDescent="0.2">
      <c r="A116" s="70">
        <v>14</v>
      </c>
      <c r="B116" s="174" t="s">
        <v>1</v>
      </c>
      <c r="C116" s="175"/>
      <c r="D116" s="175"/>
      <c r="E116" s="175"/>
      <c r="F116" s="175"/>
      <c r="G116" s="175"/>
      <c r="H116" s="175"/>
      <c r="I116" s="175"/>
      <c r="J116" s="175"/>
      <c r="K116" s="209"/>
      <c r="L116" s="209"/>
      <c r="M116" s="209"/>
      <c r="N116" s="209"/>
      <c r="O116" s="209"/>
      <c r="P116" s="199">
        <f ca="1">SUMIF(K69:Q97,_vst!B9,AB69:AE97)</f>
        <v>0</v>
      </c>
      <c r="Q116" s="200"/>
      <c r="R116" s="200"/>
      <c r="S116" s="200"/>
      <c r="T116" s="201"/>
      <c r="U116" s="210" t="s">
        <v>44</v>
      </c>
      <c r="V116" s="210"/>
      <c r="W116" s="210"/>
      <c r="X116" s="210"/>
      <c r="Y116" s="210" t="s">
        <v>44</v>
      </c>
      <c r="Z116" s="210"/>
      <c r="AA116" s="210"/>
      <c r="AB116" s="210"/>
      <c r="AC116" s="199">
        <f ca="1">SUMIF(K69:Q97,_vst!B9,AJ69:AM97)</f>
        <v>0</v>
      </c>
      <c r="AD116" s="200"/>
      <c r="AE116" s="200"/>
      <c r="AF116" s="201"/>
      <c r="AQ116" s="22"/>
    </row>
    <row r="117" spans="1:50" ht="17.100000000000001" customHeight="1" x14ac:dyDescent="0.2">
      <c r="A117" s="70">
        <v>15</v>
      </c>
      <c r="B117" s="174" t="s">
        <v>2</v>
      </c>
      <c r="C117" s="175"/>
      <c r="D117" s="175"/>
      <c r="E117" s="175"/>
      <c r="F117" s="175"/>
      <c r="G117" s="175"/>
      <c r="H117" s="175"/>
      <c r="I117" s="175"/>
      <c r="J117" s="175"/>
      <c r="K117" s="209"/>
      <c r="L117" s="209"/>
      <c r="M117" s="209"/>
      <c r="N117" s="209"/>
      <c r="O117" s="209"/>
      <c r="P117" s="211">
        <f ca="1">SUM(P118:T119)</f>
        <v>0</v>
      </c>
      <c r="Q117" s="212"/>
      <c r="R117" s="212"/>
      <c r="S117" s="212"/>
      <c r="T117" s="213"/>
      <c r="U117" s="210" t="s">
        <v>44</v>
      </c>
      <c r="V117" s="210"/>
      <c r="W117" s="210"/>
      <c r="X117" s="210"/>
      <c r="Y117" s="210" t="s">
        <v>44</v>
      </c>
      <c r="Z117" s="210"/>
      <c r="AA117" s="210"/>
      <c r="AB117" s="210"/>
      <c r="AC117" s="198">
        <f ca="1">SUM(AC118:AF119)</f>
        <v>0</v>
      </c>
      <c r="AD117" s="198"/>
      <c r="AE117" s="198"/>
      <c r="AF117" s="198"/>
      <c r="AQ117" s="22"/>
    </row>
    <row r="118" spans="1:50" ht="17.100000000000001" customHeight="1" x14ac:dyDescent="0.2">
      <c r="A118" s="70">
        <v>16</v>
      </c>
      <c r="B118" s="79" t="s">
        <v>6</v>
      </c>
      <c r="C118" s="76"/>
      <c r="D118" s="72" t="s">
        <v>7</v>
      </c>
      <c r="E118" s="80"/>
      <c r="F118" s="270"/>
      <c r="G118" s="271"/>
      <c r="H118" s="271"/>
      <c r="I118" s="271"/>
      <c r="J118" s="271"/>
      <c r="K118" s="271"/>
      <c r="L118" s="271"/>
      <c r="M118" s="271"/>
      <c r="N118" s="271"/>
      <c r="O118" s="271"/>
      <c r="P118" s="199">
        <f ca="1">SUMIF(K69:Q97,_vst!B10,AB69:AE97)</f>
        <v>0</v>
      </c>
      <c r="Q118" s="200"/>
      <c r="R118" s="200"/>
      <c r="S118" s="200"/>
      <c r="T118" s="201"/>
      <c r="U118" s="210" t="s">
        <v>44</v>
      </c>
      <c r="V118" s="210"/>
      <c r="W118" s="210"/>
      <c r="X118" s="210"/>
      <c r="Y118" s="210" t="s">
        <v>44</v>
      </c>
      <c r="Z118" s="210"/>
      <c r="AA118" s="210"/>
      <c r="AB118" s="210"/>
      <c r="AC118" s="199">
        <f ca="1">SUMIF(K69:Q97,_vst!B10,AJ69:AM97)</f>
        <v>0</v>
      </c>
      <c r="AD118" s="200"/>
      <c r="AE118" s="200"/>
      <c r="AF118" s="201"/>
      <c r="AQ118" s="22"/>
    </row>
    <row r="119" spans="1:50" ht="17.100000000000001" customHeight="1" x14ac:dyDescent="0.2">
      <c r="A119" s="70">
        <v>17</v>
      </c>
      <c r="B119" s="158"/>
      <c r="C119" s="163"/>
      <c r="D119" s="72" t="s">
        <v>3</v>
      </c>
      <c r="E119" s="81"/>
      <c r="F119" s="82"/>
      <c r="G119" s="163"/>
      <c r="H119" s="163"/>
      <c r="I119" s="163"/>
      <c r="J119" s="163"/>
      <c r="K119" s="163"/>
      <c r="L119" s="163"/>
      <c r="M119" s="163"/>
      <c r="N119" s="163"/>
      <c r="O119" s="83"/>
      <c r="P119" s="199">
        <f ca="1">SUMIF(K69:Q97,_vst!B11,AB69:AE97)</f>
        <v>0</v>
      </c>
      <c r="Q119" s="200"/>
      <c r="R119" s="200"/>
      <c r="S119" s="200"/>
      <c r="T119" s="201"/>
      <c r="U119" s="210" t="s">
        <v>44</v>
      </c>
      <c r="V119" s="210"/>
      <c r="W119" s="210"/>
      <c r="X119" s="210"/>
      <c r="Y119" s="210" t="s">
        <v>44</v>
      </c>
      <c r="Z119" s="210"/>
      <c r="AA119" s="210"/>
      <c r="AB119" s="210"/>
      <c r="AC119" s="199">
        <f ca="1">SUMIF(K69:Q97,_vst!B11,AJ69:AM97)</f>
        <v>0</v>
      </c>
      <c r="AD119" s="200"/>
      <c r="AE119" s="200"/>
      <c r="AF119" s="201"/>
      <c r="AQ119" s="22"/>
    </row>
    <row r="120" spans="1:50" ht="17.100000000000001" customHeight="1" thickBot="1" x14ac:dyDescent="0.25">
      <c r="A120" s="98">
        <v>18</v>
      </c>
      <c r="B120" s="273" t="s">
        <v>4</v>
      </c>
      <c r="C120" s="274"/>
      <c r="D120" s="274"/>
      <c r="E120" s="274"/>
      <c r="F120" s="274"/>
      <c r="G120" s="274"/>
      <c r="H120" s="274"/>
      <c r="I120" s="274"/>
      <c r="J120" s="274"/>
      <c r="K120" s="275"/>
      <c r="L120" s="275"/>
      <c r="M120" s="275"/>
      <c r="N120" s="275"/>
      <c r="O120" s="275"/>
      <c r="P120" s="312">
        <f ca="1">SUMIF(K69:Q97,_vst!B12,AB69:AE97)</f>
        <v>0</v>
      </c>
      <c r="Q120" s="313"/>
      <c r="R120" s="313"/>
      <c r="S120" s="313"/>
      <c r="T120" s="314"/>
      <c r="U120" s="221" t="s">
        <v>44</v>
      </c>
      <c r="V120" s="221"/>
      <c r="W120" s="221"/>
      <c r="X120" s="221"/>
      <c r="Y120" s="221" t="s">
        <v>44</v>
      </c>
      <c r="Z120" s="221"/>
      <c r="AA120" s="221"/>
      <c r="AB120" s="221"/>
      <c r="AC120" s="288">
        <f ca="1">SUMIF(K69:Q97,_vst!B12,AJ69:AM97)</f>
        <v>0</v>
      </c>
      <c r="AD120" s="289"/>
      <c r="AE120" s="289"/>
      <c r="AF120" s="290"/>
      <c r="AQ120" s="22"/>
    </row>
    <row r="121" spans="1:50" ht="17.100000000000001" customHeight="1" thickBot="1" x14ac:dyDescent="0.25">
      <c r="A121" s="70">
        <v>19</v>
      </c>
      <c r="B121" s="276" t="s">
        <v>5</v>
      </c>
      <c r="C121" s="276"/>
      <c r="D121" s="276"/>
      <c r="E121" s="276"/>
      <c r="F121" s="276"/>
      <c r="G121" s="276"/>
      <c r="H121" s="276"/>
      <c r="I121" s="276"/>
      <c r="J121" s="276"/>
      <c r="K121" s="277"/>
      <c r="L121" s="277"/>
      <c r="M121" s="277"/>
      <c r="N121" s="277"/>
      <c r="O121" s="278"/>
      <c r="P121" s="246">
        <f ca="1">P106+P107+P116+P117+P120</f>
        <v>0</v>
      </c>
      <c r="Q121" s="247"/>
      <c r="R121" s="247"/>
      <c r="S121" s="247"/>
      <c r="T121" s="248"/>
      <c r="U121" s="287">
        <f ca="1">U106+U107</f>
        <v>0</v>
      </c>
      <c r="V121" s="287"/>
      <c r="W121" s="287"/>
      <c r="X121" s="287"/>
      <c r="Y121" s="287">
        <f ca="1">Y106+Y107</f>
        <v>0</v>
      </c>
      <c r="Z121" s="287"/>
      <c r="AA121" s="287"/>
      <c r="AB121" s="287"/>
      <c r="AC121" s="287">
        <f ca="1">AC106+AC107+AC116+AC117+AC120</f>
        <v>0</v>
      </c>
      <c r="AD121" s="287"/>
      <c r="AE121" s="287"/>
      <c r="AF121" s="292"/>
      <c r="AQ121" s="21"/>
    </row>
    <row r="122" spans="1:50" ht="15" customHeight="1" x14ac:dyDescent="0.25">
      <c r="A122" s="6"/>
      <c r="B122" s="6"/>
      <c r="C122" s="6"/>
      <c r="D122" s="6"/>
      <c r="E122" s="6"/>
      <c r="F122" s="6"/>
      <c r="G122" s="6"/>
      <c r="H122" s="7"/>
      <c r="I122" s="7"/>
      <c r="J122" s="7"/>
      <c r="K122" s="8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10"/>
      <c r="AC122" s="10"/>
      <c r="AD122" s="10"/>
      <c r="AE122" s="27"/>
      <c r="AF122" s="27"/>
      <c r="AG122" s="27"/>
      <c r="AH122" s="27"/>
      <c r="AI122" s="10"/>
      <c r="AJ122" s="10"/>
      <c r="AK122" s="10"/>
      <c r="AL122" s="10"/>
      <c r="AM122" s="10"/>
      <c r="AN122" s="10"/>
      <c r="AO122" s="10"/>
      <c r="AP122" s="10"/>
    </row>
    <row r="123" spans="1:50" ht="15" customHeight="1" x14ac:dyDescent="0.2">
      <c r="A123" s="302" t="s">
        <v>94</v>
      </c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4"/>
      <c r="N123" s="197" t="s">
        <v>22</v>
      </c>
      <c r="O123" s="197"/>
      <c r="P123" s="197"/>
      <c r="Q123" s="197"/>
      <c r="R123" s="197"/>
      <c r="S123" s="197" t="s">
        <v>23</v>
      </c>
      <c r="T123" s="197"/>
      <c r="U123" s="197"/>
      <c r="V123" s="197"/>
      <c r="W123" s="197"/>
      <c r="X123" s="197" t="s">
        <v>24</v>
      </c>
      <c r="Y123" s="197"/>
      <c r="Z123" s="197"/>
      <c r="AA123" s="197"/>
      <c r="AB123" s="197"/>
      <c r="AC123" s="66" t="str">
        <f ca="1">IF(AG124&lt;0,_vst!C8,"")</f>
        <v/>
      </c>
      <c r="AD123" s="28"/>
      <c r="AE123" s="28"/>
      <c r="AF123" s="28"/>
      <c r="AG123" s="28"/>
      <c r="AH123" s="28"/>
      <c r="AI123" s="10"/>
      <c r="AJ123" s="26"/>
      <c r="AK123" s="26"/>
      <c r="AL123" s="26"/>
      <c r="AM123" s="26"/>
      <c r="AN123" s="24"/>
      <c r="AO123" s="24"/>
      <c r="AP123" s="24"/>
    </row>
    <row r="124" spans="1:50" ht="15" customHeight="1" x14ac:dyDescent="0.2">
      <c r="A124" s="305"/>
      <c r="B124" s="306"/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7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245"/>
      <c r="Z124" s="245"/>
      <c r="AA124" s="245"/>
      <c r="AB124" s="245"/>
      <c r="AC124" s="63" t="s">
        <v>90</v>
      </c>
      <c r="AD124" s="28"/>
      <c r="AE124" s="28"/>
      <c r="AF124" s="6"/>
      <c r="AG124" s="291">
        <f ca="1">Y121-N124-S124-X124</f>
        <v>0</v>
      </c>
      <c r="AH124" s="291"/>
      <c r="AI124" s="291"/>
      <c r="AJ124" s="291"/>
      <c r="AP124" s="25"/>
    </row>
    <row r="125" spans="1:50" ht="1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</row>
    <row r="126" spans="1:50" ht="15" customHeight="1" x14ac:dyDescent="0.2">
      <c r="A126" s="3"/>
      <c r="B126" s="11"/>
      <c r="C126" s="11"/>
      <c r="D126" s="11"/>
      <c r="E126" s="11"/>
      <c r="F126" s="11"/>
      <c r="G126" s="11"/>
      <c r="H126" s="11"/>
      <c r="I126" s="11"/>
      <c r="J126" s="10"/>
      <c r="K126" s="10"/>
      <c r="L126" s="10"/>
      <c r="M126" s="10"/>
      <c r="N126" s="84" t="str">
        <f>IF(G64="Ano",_vst!$C$28,_vst!$C$27)</f>
        <v>Podíl Zvýhodněného úvěru na způsobilých výdajích:</v>
      </c>
      <c r="O126" s="204">
        <f ca="1">AR108</f>
        <v>0</v>
      </c>
      <c r="P126" s="205"/>
      <c r="Q126" s="214" t="s">
        <v>147</v>
      </c>
      <c r="R126" s="215"/>
      <c r="S126" s="216">
        <f>$AR$107</f>
        <v>0.9</v>
      </c>
      <c r="T126" s="216"/>
      <c r="U126" s="107" t="str">
        <f ca="1">IF($AR$109=1,_vst!$C$10,"")</f>
        <v/>
      </c>
      <c r="W126" s="4"/>
      <c r="X126" s="4"/>
      <c r="Y126" s="4"/>
      <c r="Z126" s="4"/>
      <c r="AA126" s="10"/>
      <c r="AB126" s="29"/>
      <c r="AC126" s="28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</row>
    <row r="127" spans="1:50" s="21" customFormat="1" ht="2.1" customHeight="1" x14ac:dyDescent="0.2">
      <c r="A127" s="35"/>
      <c r="B127" s="118"/>
      <c r="C127" s="118"/>
      <c r="D127" s="118"/>
      <c r="E127" s="118"/>
      <c r="F127" s="118"/>
      <c r="G127" s="118"/>
      <c r="H127" s="118"/>
      <c r="I127" s="118"/>
      <c r="J127" s="119"/>
      <c r="K127" s="119"/>
      <c r="L127" s="119"/>
      <c r="M127" s="119"/>
      <c r="N127" s="120"/>
      <c r="O127" s="121"/>
      <c r="P127" s="121"/>
      <c r="Q127" s="122"/>
      <c r="R127" s="122"/>
      <c r="S127" s="123"/>
      <c r="T127" s="123"/>
      <c r="U127" s="124"/>
      <c r="W127" s="125"/>
      <c r="X127" s="125"/>
      <c r="Y127" s="125"/>
      <c r="Z127" s="125"/>
      <c r="AA127" s="119"/>
      <c r="AB127" s="126"/>
      <c r="AC127" s="127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</row>
    <row r="128" spans="1:50" ht="15" customHeight="1" x14ac:dyDescent="0.2">
      <c r="A128" s="132"/>
      <c r="B128" s="133"/>
      <c r="C128" s="134"/>
      <c r="D128" s="134"/>
      <c r="E128" s="134"/>
      <c r="F128" s="134"/>
      <c r="G128" s="134"/>
      <c r="H128" s="134"/>
      <c r="I128" s="134"/>
      <c r="J128" s="135"/>
      <c r="K128" s="135"/>
      <c r="L128" s="135"/>
      <c r="M128" s="135"/>
      <c r="N128" s="136" t="s">
        <v>199</v>
      </c>
      <c r="O128" s="202">
        <f ca="1">$AV$106</f>
        <v>0</v>
      </c>
      <c r="P128" s="203"/>
      <c r="Q128" s="143"/>
      <c r="R128" s="138"/>
      <c r="S128" s="139"/>
      <c r="T128" s="140"/>
      <c r="U128" s="141"/>
      <c r="V128" s="144"/>
      <c r="W128" s="144"/>
      <c r="X128" s="144"/>
      <c r="Y128" s="4"/>
      <c r="Z128" s="10"/>
      <c r="AA128" s="29"/>
      <c r="AB128" s="28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</row>
    <row r="129" spans="1:82" s="21" customFormat="1" ht="2.1" customHeight="1" x14ac:dyDescent="0.2">
      <c r="A129" s="35"/>
      <c r="B129" s="145"/>
      <c r="C129" s="145"/>
      <c r="D129" s="145"/>
      <c r="E129" s="145"/>
      <c r="F129" s="145"/>
      <c r="G129" s="145"/>
      <c r="H129" s="145"/>
      <c r="I129" s="145"/>
      <c r="J129" s="146"/>
      <c r="K129" s="146"/>
      <c r="L129" s="146"/>
      <c r="M129" s="146"/>
      <c r="N129" s="147"/>
      <c r="O129" s="148"/>
      <c r="P129" s="148"/>
      <c r="Q129" s="149"/>
      <c r="R129" s="149"/>
      <c r="S129" s="150"/>
      <c r="T129" s="150"/>
      <c r="U129" s="151"/>
      <c r="V129" s="152"/>
      <c r="W129" s="153"/>
      <c r="X129" s="153"/>
      <c r="Y129" s="125"/>
      <c r="Z129" s="125"/>
      <c r="AA129" s="119"/>
      <c r="AB129" s="126"/>
      <c r="AC129" s="127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</row>
    <row r="130" spans="1:82" ht="15" customHeight="1" x14ac:dyDescent="0.2">
      <c r="A130" s="117"/>
      <c r="B130" s="133"/>
      <c r="C130" s="134"/>
      <c r="D130" s="134"/>
      <c r="E130" s="134"/>
      <c r="F130" s="134"/>
      <c r="G130" s="134"/>
      <c r="H130" s="134"/>
      <c r="I130" s="134"/>
      <c r="J130" s="135"/>
      <c r="K130" s="135"/>
      <c r="L130" s="135"/>
      <c r="M130" s="135"/>
      <c r="N130" s="136" t="s">
        <v>204</v>
      </c>
      <c r="O130" s="202">
        <f ca="1">$AV$107</f>
        <v>0</v>
      </c>
      <c r="P130" s="203"/>
      <c r="Q130" s="137"/>
      <c r="R130" s="138"/>
      <c r="S130" s="139"/>
      <c r="T130" s="140"/>
      <c r="U130" s="141"/>
      <c r="V130" s="142" t="s">
        <v>203</v>
      </c>
      <c r="W130" s="202">
        <f ca="1">$AV$108</f>
        <v>0</v>
      </c>
      <c r="X130" s="203"/>
      <c r="Y130" s="4"/>
      <c r="Z130" s="10"/>
      <c r="AA130" s="29"/>
      <c r="AB130" s="28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</row>
    <row r="131" spans="1:82" s="21" customFormat="1" ht="12" x14ac:dyDescent="0.2">
      <c r="A131" s="35"/>
      <c r="B131" s="118"/>
      <c r="C131" s="118"/>
      <c r="D131" s="118"/>
      <c r="E131" s="118"/>
      <c r="F131" s="118"/>
      <c r="G131" s="118"/>
      <c r="H131" s="118"/>
      <c r="I131" s="118"/>
      <c r="J131" s="119"/>
      <c r="K131" s="119"/>
      <c r="L131" s="119"/>
      <c r="M131" s="119"/>
      <c r="N131" s="120"/>
      <c r="O131" s="121"/>
      <c r="P131" s="121"/>
      <c r="Q131" s="122"/>
      <c r="R131" s="122"/>
      <c r="S131" s="123"/>
      <c r="T131" s="123"/>
      <c r="U131" s="124"/>
      <c r="W131" s="125"/>
      <c r="X131" s="125"/>
      <c r="Y131" s="125"/>
      <c r="Z131" s="125"/>
      <c r="AA131" s="119"/>
      <c r="AB131" s="126"/>
      <c r="AC131" s="127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</row>
    <row r="132" spans="1:82" ht="15" customHeight="1" x14ac:dyDescent="0.2">
      <c r="A132" s="155" t="s">
        <v>183</v>
      </c>
      <c r="B132" s="14"/>
      <c r="H132" s="5"/>
      <c r="I132" s="5"/>
      <c r="J132" s="5"/>
      <c r="K132" s="5"/>
      <c r="O132" s="15"/>
    </row>
    <row r="133" spans="1:82" ht="8.1" customHeight="1" x14ac:dyDescent="0.2">
      <c r="A133" s="155"/>
      <c r="B133" s="14"/>
      <c r="H133" s="5"/>
      <c r="I133" s="5"/>
      <c r="J133" s="5"/>
      <c r="K133" s="5"/>
      <c r="O133" s="15"/>
    </row>
    <row r="134" spans="1:82" ht="15" customHeight="1" x14ac:dyDescent="0.2">
      <c r="A134" s="48" t="s">
        <v>222</v>
      </c>
      <c r="B134" s="12"/>
      <c r="C134" s="12"/>
      <c r="D134" s="12"/>
      <c r="E134" s="12"/>
      <c r="F134" s="12"/>
      <c r="H134" s="48" t="s">
        <v>223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5"/>
      <c r="AK134" s="5"/>
      <c r="AL134" s="5"/>
      <c r="AM134" s="5"/>
      <c r="AN134" s="5"/>
      <c r="AO134" s="5"/>
      <c r="AP134" s="5"/>
    </row>
    <row r="135" spans="1:82" ht="15" customHeight="1" x14ac:dyDescent="0.2">
      <c r="A135" s="199">
        <f ca="1">Y121</f>
        <v>0</v>
      </c>
      <c r="B135" s="200"/>
      <c r="C135" s="200"/>
      <c r="D135" s="200"/>
      <c r="E135" s="201"/>
      <c r="F135" s="1"/>
      <c r="H135" s="1" t="s">
        <v>89</v>
      </c>
      <c r="I135" s="1"/>
      <c r="J135" s="1"/>
      <c r="K135" s="1"/>
      <c r="M135" s="207"/>
      <c r="N135" s="208"/>
      <c r="Q135" s="64"/>
      <c r="S135" s="69" t="s">
        <v>91</v>
      </c>
      <c r="T135" s="207"/>
      <c r="U135" s="208"/>
      <c r="W135" s="65"/>
      <c r="Y135" s="69" t="s">
        <v>92</v>
      </c>
      <c r="Z135" s="207"/>
      <c r="AA135" s="208"/>
      <c r="AM135" s="5"/>
      <c r="AN135" s="5"/>
      <c r="AO135" s="5"/>
      <c r="AP135" s="5"/>
    </row>
    <row r="136" spans="1:82" ht="3.75" customHeight="1" x14ac:dyDescent="0.2"/>
    <row r="137" spans="1:82" ht="15" customHeight="1" x14ac:dyDescent="0.2">
      <c r="A137" s="2" t="s">
        <v>8</v>
      </c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</row>
    <row r="138" spans="1:82" ht="15" customHeight="1" x14ac:dyDescent="0.2">
      <c r="A138" s="272"/>
      <c r="B138" s="272"/>
      <c r="C138" s="272"/>
      <c r="D138" s="272"/>
      <c r="E138" s="272"/>
      <c r="F138" s="3"/>
      <c r="AQ138" s="21"/>
      <c r="BA138" s="21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21"/>
    </row>
    <row r="139" spans="1:82" ht="15" customHeight="1" x14ac:dyDescent="0.2">
      <c r="A139" s="6" t="s">
        <v>9</v>
      </c>
      <c r="B139" s="6"/>
      <c r="C139" s="6"/>
      <c r="D139" s="6"/>
      <c r="E139" s="6"/>
      <c r="F139" s="6"/>
      <c r="BA139" s="21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21"/>
    </row>
    <row r="140" spans="1:82" ht="15" customHeight="1" x14ac:dyDescent="0.2">
      <c r="A140" s="167">
        <f>SUM(V141:Z143)</f>
        <v>0</v>
      </c>
      <c r="B140" s="167"/>
      <c r="C140" s="167"/>
      <c r="D140" s="167"/>
      <c r="E140" s="167"/>
      <c r="F140" s="3"/>
      <c r="G140" s="174" t="s">
        <v>10</v>
      </c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9" t="s">
        <v>13</v>
      </c>
      <c r="W140" s="180"/>
      <c r="X140" s="180"/>
      <c r="Y140" s="180"/>
      <c r="Z140" s="181"/>
      <c r="AA140" s="197" t="s">
        <v>11</v>
      </c>
      <c r="AB140" s="197"/>
      <c r="AC140" s="197"/>
      <c r="AD140" s="197"/>
      <c r="AE140" s="197"/>
      <c r="AF140" s="197" t="s">
        <v>12</v>
      </c>
      <c r="AG140" s="197"/>
      <c r="AH140" s="197"/>
      <c r="AI140" s="197"/>
      <c r="AJ140" s="197"/>
      <c r="AP140" s="33"/>
      <c r="BA140" s="21"/>
      <c r="BB140" s="36"/>
      <c r="BC140" s="37"/>
      <c r="BD140" s="37"/>
      <c r="BE140" s="37"/>
      <c r="BF140" s="37"/>
      <c r="BT140" s="38"/>
      <c r="BU140" s="38"/>
      <c r="BV140" s="38"/>
      <c r="BW140" s="38"/>
      <c r="BX140" s="38"/>
      <c r="BY140" s="38"/>
      <c r="BZ140" s="38"/>
      <c r="CA140" s="38"/>
    </row>
    <row r="141" spans="1:82" ht="15" customHeight="1" x14ac:dyDescent="0.2">
      <c r="A141" s="13"/>
      <c r="B141" s="13"/>
      <c r="C141" s="13"/>
      <c r="D141" s="13"/>
      <c r="E141" s="13"/>
      <c r="F141" s="6"/>
      <c r="G141" s="176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8"/>
      <c r="V141" s="168"/>
      <c r="W141" s="169"/>
      <c r="X141" s="169"/>
      <c r="Y141" s="169"/>
      <c r="Z141" s="170"/>
      <c r="AA141" s="284"/>
      <c r="AB141" s="285"/>
      <c r="AC141" s="285"/>
      <c r="AD141" s="285"/>
      <c r="AE141" s="286"/>
      <c r="AF141" s="182"/>
      <c r="AG141" s="183"/>
      <c r="AH141" s="183"/>
      <c r="AI141" s="183"/>
      <c r="AJ141" s="183"/>
      <c r="AP141" s="43"/>
      <c r="BA141" s="21"/>
      <c r="BB141" s="36"/>
      <c r="BC141" s="44"/>
      <c r="BD141" s="44"/>
      <c r="BE141" s="44"/>
      <c r="BF141" s="44"/>
      <c r="BT141" s="47"/>
      <c r="BU141" s="47"/>
      <c r="BV141" s="47"/>
      <c r="BW141" s="47"/>
      <c r="BX141" s="46"/>
      <c r="BY141" s="47"/>
      <c r="BZ141" s="47"/>
      <c r="CA141" s="47"/>
    </row>
    <row r="142" spans="1:82" ht="15" customHeight="1" x14ac:dyDescent="0.2">
      <c r="A142" s="13"/>
      <c r="B142" s="13"/>
      <c r="C142" s="13"/>
      <c r="D142" s="13"/>
      <c r="E142" s="13"/>
      <c r="F142" s="6"/>
      <c r="G142" s="176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8"/>
      <c r="V142" s="168"/>
      <c r="W142" s="169"/>
      <c r="X142" s="169"/>
      <c r="Y142" s="169"/>
      <c r="Z142" s="170"/>
      <c r="AA142" s="182"/>
      <c r="AB142" s="183"/>
      <c r="AC142" s="183"/>
      <c r="AD142" s="183"/>
      <c r="AE142" s="183"/>
      <c r="AF142" s="182"/>
      <c r="AG142" s="183"/>
      <c r="AH142" s="183"/>
      <c r="AI142" s="183"/>
      <c r="AJ142" s="183"/>
      <c r="AP142" s="43"/>
      <c r="BA142" s="21"/>
      <c r="BB142" s="36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5"/>
      <c r="BO142" s="45"/>
      <c r="BP142" s="45"/>
      <c r="BQ142" s="45"/>
      <c r="BR142" s="45"/>
      <c r="BS142" s="46"/>
      <c r="BT142" s="47"/>
      <c r="BU142" s="47"/>
      <c r="BV142" s="47"/>
      <c r="BW142" s="47"/>
      <c r="BX142" s="46"/>
      <c r="BY142" s="47"/>
      <c r="BZ142" s="47"/>
      <c r="CA142" s="47"/>
    </row>
    <row r="143" spans="1:82" ht="15" customHeight="1" x14ac:dyDescent="0.2">
      <c r="A143" s="6"/>
      <c r="B143" s="6"/>
      <c r="C143" s="6"/>
      <c r="D143" s="6"/>
      <c r="E143" s="6"/>
      <c r="F143" s="6"/>
      <c r="G143" s="176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8"/>
      <c r="V143" s="168"/>
      <c r="W143" s="169"/>
      <c r="X143" s="169"/>
      <c r="Y143" s="169"/>
      <c r="Z143" s="170"/>
      <c r="AA143" s="182"/>
      <c r="AB143" s="183"/>
      <c r="AC143" s="183"/>
      <c r="AD143" s="183"/>
      <c r="AE143" s="183"/>
      <c r="AF143" s="182"/>
      <c r="AG143" s="183"/>
      <c r="AH143" s="183"/>
      <c r="AI143" s="183"/>
      <c r="AJ143" s="183"/>
      <c r="AP143" s="43"/>
      <c r="BA143" s="21"/>
      <c r="BB143" s="36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5"/>
      <c r="BO143" s="45"/>
      <c r="BP143" s="45"/>
      <c r="BQ143" s="45"/>
      <c r="BR143" s="45"/>
      <c r="BS143" s="46"/>
      <c r="BT143" s="47"/>
      <c r="BU143" s="47"/>
      <c r="BV143" s="47"/>
      <c r="BW143" s="47"/>
      <c r="BX143" s="46"/>
      <c r="BY143" s="47"/>
      <c r="BZ143" s="47"/>
      <c r="CA143" s="47"/>
    </row>
    <row r="144" spans="1:82" ht="15" customHeight="1" x14ac:dyDescent="0.2">
      <c r="A144" s="6" t="s">
        <v>14</v>
      </c>
      <c r="B144" s="6"/>
      <c r="C144" s="6"/>
      <c r="D144" s="6"/>
      <c r="E144" s="6"/>
      <c r="F144" s="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7"/>
      <c r="W144" s="17"/>
      <c r="X144" s="17"/>
      <c r="Y144" s="17"/>
      <c r="Z144" s="17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P144" s="32"/>
      <c r="BA144" s="21"/>
      <c r="BB144" s="36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9"/>
      <c r="BO144" s="39"/>
      <c r="BP144" s="39"/>
      <c r="BQ144" s="39"/>
      <c r="BR144" s="39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36"/>
    </row>
    <row r="145" spans="1:82" ht="15" customHeight="1" x14ac:dyDescent="0.2">
      <c r="A145" s="167">
        <f>SUM(V146:Z148)</f>
        <v>0</v>
      </c>
      <c r="B145" s="167"/>
      <c r="C145" s="167"/>
      <c r="D145" s="167"/>
      <c r="E145" s="167"/>
      <c r="F145" s="3"/>
      <c r="G145" s="174" t="s">
        <v>15</v>
      </c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9" t="s">
        <v>25</v>
      </c>
      <c r="W145" s="180"/>
      <c r="X145" s="180"/>
      <c r="Y145" s="180"/>
      <c r="Z145" s="181"/>
      <c r="AA145" s="179" t="s">
        <v>16</v>
      </c>
      <c r="AB145" s="180"/>
      <c r="AC145" s="180"/>
      <c r="AD145" s="180"/>
      <c r="AE145" s="180"/>
      <c r="AF145" s="282"/>
      <c r="AG145" s="282"/>
      <c r="AH145" s="282"/>
      <c r="AI145" s="282"/>
      <c r="AJ145" s="283"/>
      <c r="AP145" s="34"/>
      <c r="BA145" s="21"/>
      <c r="BB145" s="36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41"/>
      <c r="BY145" s="41"/>
      <c r="BZ145" s="41"/>
      <c r="CA145" s="41"/>
      <c r="CB145" s="41"/>
      <c r="CC145" s="36"/>
    </row>
    <row r="146" spans="1:82" ht="15" customHeight="1" x14ac:dyDescent="0.2">
      <c r="A146" s="6"/>
      <c r="B146" s="6"/>
      <c r="C146" s="6"/>
      <c r="D146" s="6"/>
      <c r="E146" s="6"/>
      <c r="F146" s="6"/>
      <c r="G146" s="176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8"/>
      <c r="V146" s="168"/>
      <c r="W146" s="169"/>
      <c r="X146" s="169"/>
      <c r="Y146" s="169"/>
      <c r="Z146" s="170"/>
      <c r="AA146" s="171"/>
      <c r="AB146" s="172"/>
      <c r="AC146" s="172"/>
      <c r="AD146" s="172"/>
      <c r="AE146" s="172"/>
      <c r="AF146" s="172"/>
      <c r="AG146" s="172"/>
      <c r="AH146" s="172"/>
      <c r="AI146" s="172"/>
      <c r="AJ146" s="173"/>
      <c r="AP146" s="43"/>
      <c r="BA146" s="21"/>
      <c r="BB146" s="36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5"/>
      <c r="BO146" s="45"/>
      <c r="BP146" s="45"/>
      <c r="BQ146" s="45"/>
      <c r="BR146" s="45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36"/>
    </row>
    <row r="147" spans="1:82" ht="15" customHeight="1" x14ac:dyDescent="0.2">
      <c r="A147" s="6"/>
      <c r="B147" s="6"/>
      <c r="C147" s="6"/>
      <c r="D147" s="6"/>
      <c r="E147" s="6"/>
      <c r="F147" s="6"/>
      <c r="G147" s="176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8"/>
      <c r="V147" s="168"/>
      <c r="W147" s="169"/>
      <c r="X147" s="169"/>
      <c r="Y147" s="169"/>
      <c r="Z147" s="170"/>
      <c r="AA147" s="171"/>
      <c r="AB147" s="172"/>
      <c r="AC147" s="172"/>
      <c r="AD147" s="172"/>
      <c r="AE147" s="172"/>
      <c r="AF147" s="172"/>
      <c r="AG147" s="172"/>
      <c r="AH147" s="172"/>
      <c r="AI147" s="172"/>
      <c r="AJ147" s="173"/>
      <c r="AP147" s="43"/>
      <c r="BA147" s="21"/>
      <c r="BB147" s="36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5"/>
      <c r="BO147" s="45"/>
      <c r="BP147" s="45"/>
      <c r="BQ147" s="45"/>
      <c r="BR147" s="45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36"/>
    </row>
    <row r="148" spans="1:82" ht="15" customHeight="1" x14ac:dyDescent="0.2">
      <c r="A148" s="6"/>
      <c r="B148" s="6"/>
      <c r="C148" s="6"/>
      <c r="D148" s="6"/>
      <c r="E148" s="6"/>
      <c r="F148" s="6"/>
      <c r="G148" s="176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8"/>
      <c r="V148" s="168"/>
      <c r="W148" s="169"/>
      <c r="X148" s="169"/>
      <c r="Y148" s="169"/>
      <c r="Z148" s="170"/>
      <c r="AA148" s="171"/>
      <c r="AB148" s="172"/>
      <c r="AC148" s="172"/>
      <c r="AD148" s="172"/>
      <c r="AE148" s="172"/>
      <c r="AF148" s="172"/>
      <c r="AG148" s="172"/>
      <c r="AH148" s="172"/>
      <c r="AI148" s="172"/>
      <c r="AJ148" s="173"/>
      <c r="AP148" s="43"/>
      <c r="AT148" s="31"/>
      <c r="BA148" s="21"/>
      <c r="BB148" s="36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5"/>
      <c r="BO148" s="45"/>
      <c r="BP148" s="45"/>
      <c r="BQ148" s="45"/>
      <c r="BR148" s="45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36"/>
    </row>
    <row r="149" spans="1:82" ht="15" customHeight="1" x14ac:dyDescent="0.2">
      <c r="A149" s="6" t="s">
        <v>17</v>
      </c>
      <c r="B149" s="6"/>
      <c r="C149" s="6"/>
      <c r="D149" s="6"/>
      <c r="E149" s="6"/>
      <c r="F149" s="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7"/>
      <c r="W149" s="17"/>
      <c r="X149" s="17"/>
      <c r="Y149" s="17"/>
      <c r="Z149" s="17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P149" s="32"/>
      <c r="BA149" s="21"/>
      <c r="BB149" s="36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9"/>
      <c r="BO149" s="39"/>
      <c r="BP149" s="39"/>
      <c r="BQ149" s="39"/>
      <c r="BR149" s="39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36"/>
    </row>
    <row r="150" spans="1:82" ht="15" customHeight="1" x14ac:dyDescent="0.2">
      <c r="A150" s="167">
        <f>SUM(V151:Z153)</f>
        <v>0</v>
      </c>
      <c r="B150" s="167"/>
      <c r="C150" s="167"/>
      <c r="D150" s="167"/>
      <c r="E150" s="167"/>
      <c r="F150" s="3"/>
      <c r="G150" s="174" t="s">
        <v>62</v>
      </c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9" t="s">
        <v>18</v>
      </c>
      <c r="W150" s="180"/>
      <c r="X150" s="180"/>
      <c r="Y150" s="180"/>
      <c r="Z150" s="181"/>
      <c r="AA150" s="197" t="s">
        <v>11</v>
      </c>
      <c r="AB150" s="197"/>
      <c r="AC150" s="197"/>
      <c r="AD150" s="197"/>
      <c r="AE150" s="197"/>
      <c r="AF150" s="197" t="s">
        <v>12</v>
      </c>
      <c r="AG150" s="197"/>
      <c r="AH150" s="197"/>
      <c r="AI150" s="197"/>
      <c r="AJ150" s="197"/>
      <c r="AP150" s="33"/>
      <c r="BA150" s="21"/>
      <c r="BB150" s="36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6"/>
    </row>
    <row r="151" spans="1:82" ht="15" customHeight="1" x14ac:dyDescent="0.2">
      <c r="G151" s="176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8"/>
      <c r="V151" s="168"/>
      <c r="W151" s="169"/>
      <c r="X151" s="169"/>
      <c r="Y151" s="169"/>
      <c r="Z151" s="170"/>
      <c r="AA151" s="182"/>
      <c r="AB151" s="183"/>
      <c r="AC151" s="183"/>
      <c r="AD151" s="183"/>
      <c r="AE151" s="183"/>
      <c r="AF151" s="182"/>
      <c r="AG151" s="183"/>
      <c r="AH151" s="183"/>
      <c r="AI151" s="183"/>
      <c r="AJ151" s="183"/>
      <c r="AP151" s="43"/>
      <c r="BA151" s="21"/>
      <c r="BB151" s="36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5"/>
      <c r="BO151" s="45"/>
      <c r="BP151" s="45"/>
      <c r="BQ151" s="45"/>
      <c r="BR151" s="45"/>
      <c r="BS151" s="46"/>
      <c r="BT151" s="47"/>
      <c r="BU151" s="47"/>
      <c r="BV151" s="47"/>
      <c r="BW151" s="47"/>
      <c r="BX151" s="46"/>
      <c r="BY151" s="47"/>
      <c r="BZ151" s="47"/>
      <c r="CA151" s="47"/>
      <c r="CB151" s="47"/>
      <c r="CC151" s="36"/>
    </row>
    <row r="152" spans="1:82" ht="15" customHeight="1" x14ac:dyDescent="0.2">
      <c r="G152" s="176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8"/>
      <c r="V152" s="168"/>
      <c r="W152" s="169"/>
      <c r="X152" s="169"/>
      <c r="Y152" s="169"/>
      <c r="Z152" s="170"/>
      <c r="AA152" s="182"/>
      <c r="AB152" s="183"/>
      <c r="AC152" s="183"/>
      <c r="AD152" s="183"/>
      <c r="AE152" s="183"/>
      <c r="AF152" s="182"/>
      <c r="AG152" s="183"/>
      <c r="AH152" s="183"/>
      <c r="AI152" s="183"/>
      <c r="AJ152" s="183"/>
      <c r="AP152" s="43"/>
      <c r="BA152" s="21"/>
      <c r="BB152" s="36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5"/>
      <c r="BO152" s="45"/>
      <c r="BP152" s="45"/>
      <c r="BQ152" s="45"/>
      <c r="BR152" s="45"/>
      <c r="BS152" s="46"/>
      <c r="BT152" s="47"/>
      <c r="BU152" s="47"/>
      <c r="BV152" s="47"/>
      <c r="BW152" s="47"/>
      <c r="BX152" s="46"/>
      <c r="BY152" s="47"/>
      <c r="BZ152" s="47"/>
      <c r="CA152" s="47"/>
      <c r="CB152" s="47"/>
      <c r="CC152" s="36"/>
    </row>
    <row r="153" spans="1:82" ht="15" customHeight="1" x14ac:dyDescent="0.2">
      <c r="A153" s="194" t="s">
        <v>41</v>
      </c>
      <c r="B153" s="194"/>
      <c r="G153" s="176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8"/>
      <c r="V153" s="168"/>
      <c r="W153" s="169"/>
      <c r="X153" s="169"/>
      <c r="Y153" s="169"/>
      <c r="Z153" s="170"/>
      <c r="AA153" s="182"/>
      <c r="AB153" s="183"/>
      <c r="AC153" s="183"/>
      <c r="AD153" s="183"/>
      <c r="AE153" s="183"/>
      <c r="AF153" s="182"/>
      <c r="AG153" s="183"/>
      <c r="AH153" s="183"/>
      <c r="AI153" s="183"/>
      <c r="AJ153" s="183"/>
      <c r="AP153" s="43"/>
      <c r="BA153" s="21"/>
      <c r="BB153" s="36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5"/>
      <c r="BO153" s="45"/>
      <c r="BP153" s="45"/>
      <c r="BQ153" s="45"/>
      <c r="BR153" s="45"/>
      <c r="BS153" s="46"/>
      <c r="BT153" s="47"/>
      <c r="BU153" s="47"/>
      <c r="BV153" s="47"/>
      <c r="BW153" s="47"/>
      <c r="BX153" s="46"/>
      <c r="BY153" s="47"/>
      <c r="BZ153" s="47"/>
      <c r="CA153" s="47"/>
      <c r="CB153" s="47"/>
      <c r="CC153" s="36"/>
    </row>
    <row r="154" spans="1:82" ht="7.5" customHeight="1" x14ac:dyDescent="0.2">
      <c r="A154" s="195"/>
      <c r="B154" s="195"/>
      <c r="AR154" s="23">
        <f ca="1">IF(A155=0,0,IF(A155&lt;P121,1,0))</f>
        <v>0</v>
      </c>
      <c r="AS154" s="2" t="s">
        <v>57</v>
      </c>
      <c r="BA154" s="21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21"/>
    </row>
    <row r="155" spans="1:82" ht="15" customHeight="1" x14ac:dyDescent="0.2">
      <c r="A155" s="198">
        <f ca="1">SUM(A138,A135,A140,A145,A150)</f>
        <v>0</v>
      </c>
      <c r="B155" s="198"/>
      <c r="C155" s="198"/>
      <c r="D155" s="198"/>
      <c r="E155" s="198"/>
      <c r="F155" s="63" t="s">
        <v>90</v>
      </c>
      <c r="G155" s="28"/>
      <c r="H155" s="28"/>
      <c r="I155" s="6"/>
      <c r="J155" s="196">
        <f ca="1">P121-A155</f>
        <v>0</v>
      </c>
      <c r="K155" s="196"/>
      <c r="L155" s="196"/>
      <c r="M155" s="196"/>
      <c r="N155" s="68" t="str">
        <f ca="1">IF(J155&lt;(-0.1),_vst!$C$6,"")</f>
        <v/>
      </c>
      <c r="O155" s="67"/>
      <c r="S155" s="16"/>
      <c r="T155" s="16"/>
      <c r="U155" s="16"/>
      <c r="V155" s="16"/>
      <c r="W155" s="16"/>
      <c r="X155" s="16"/>
      <c r="Y155" s="16"/>
      <c r="Z155" s="16"/>
      <c r="AA155" s="16"/>
      <c r="AB155" s="17"/>
      <c r="AC155" s="17"/>
      <c r="AD155" s="17"/>
      <c r="AE155" s="17"/>
      <c r="AF155" s="17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BA155" s="21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21"/>
    </row>
    <row r="156" spans="1:82" ht="7.5" customHeight="1" x14ac:dyDescent="0.2"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</row>
    <row r="157" spans="1:82" ht="18.75" customHeight="1" x14ac:dyDescent="0.25">
      <c r="A157" s="189" t="s">
        <v>45</v>
      </c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7"/>
      <c r="AF157" s="17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</row>
    <row r="158" spans="1:82" ht="15" customHeight="1" x14ac:dyDescent="0.2">
      <c r="A158" s="191" t="s">
        <v>46</v>
      </c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3"/>
      <c r="R158" s="25"/>
      <c r="S158" s="186" t="s">
        <v>19</v>
      </c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</row>
    <row r="159" spans="1:82" ht="15" customHeight="1" x14ac:dyDescent="0.25">
      <c r="A159" s="184" t="s">
        <v>21</v>
      </c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79" t="s">
        <v>26</v>
      </c>
      <c r="N159" s="180"/>
      <c r="O159" s="180"/>
      <c r="P159" s="180"/>
      <c r="Q159" s="181"/>
      <c r="R159" s="25"/>
      <c r="S159" s="184" t="s">
        <v>20</v>
      </c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79" t="s">
        <v>26</v>
      </c>
      <c r="AF159" s="180"/>
      <c r="AG159" s="180"/>
      <c r="AH159" s="180"/>
      <c r="AI159" s="181"/>
    </row>
    <row r="160" spans="1:82" ht="15" customHeight="1" x14ac:dyDescent="0.2">
      <c r="A160" s="187"/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68"/>
      <c r="N160" s="169"/>
      <c r="O160" s="169"/>
      <c r="P160" s="169"/>
      <c r="Q160" s="170"/>
      <c r="R160" s="25"/>
      <c r="S160" s="187"/>
      <c r="T160" s="188"/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68"/>
      <c r="AF160" s="169"/>
      <c r="AG160" s="169"/>
      <c r="AH160" s="169"/>
      <c r="AI160" s="170"/>
    </row>
    <row r="161" spans="1:82" ht="15" customHeight="1" x14ac:dyDescent="0.2">
      <c r="A161" s="187"/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68"/>
      <c r="N161" s="169"/>
      <c r="O161" s="169"/>
      <c r="P161" s="169"/>
      <c r="Q161" s="170"/>
      <c r="R161" s="25"/>
      <c r="S161" s="187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68"/>
      <c r="AF161" s="169"/>
      <c r="AG161" s="169"/>
      <c r="AH161" s="169"/>
      <c r="AI161" s="170"/>
    </row>
    <row r="162" spans="1:82" ht="15" customHeight="1" x14ac:dyDescent="0.2">
      <c r="A162" s="187"/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68"/>
      <c r="N162" s="169"/>
      <c r="O162" s="169"/>
      <c r="P162" s="169"/>
      <c r="Q162" s="170"/>
      <c r="R162" s="25"/>
      <c r="S162" s="187"/>
      <c r="T162" s="188"/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68"/>
      <c r="AF162" s="169"/>
      <c r="AG162" s="169"/>
      <c r="AH162" s="169"/>
      <c r="AI162" s="170"/>
    </row>
    <row r="163" spans="1:82" ht="7.5" customHeight="1" x14ac:dyDescent="0.2"/>
    <row r="164" spans="1:82" ht="17.25" customHeight="1" x14ac:dyDescent="0.25">
      <c r="A164" s="250" t="s">
        <v>224</v>
      </c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1"/>
      <c r="M164" s="251"/>
      <c r="N164" s="251"/>
      <c r="O164" s="251"/>
      <c r="P164" s="251"/>
      <c r="Q164" s="251"/>
      <c r="R164" s="251"/>
      <c r="S164" s="251"/>
      <c r="T164" s="251"/>
      <c r="U164" s="251"/>
      <c r="V164" s="251"/>
      <c r="W164" s="251"/>
    </row>
    <row r="165" spans="1:82" ht="15" customHeight="1" x14ac:dyDescent="0.2">
      <c r="A165" s="262" t="s">
        <v>133</v>
      </c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4"/>
      <c r="N165" s="264"/>
      <c r="O165" s="264"/>
      <c r="P165" s="179" t="s">
        <v>134</v>
      </c>
      <c r="Q165" s="180"/>
      <c r="R165" s="180"/>
      <c r="S165" s="180"/>
      <c r="T165" s="181"/>
      <c r="U165" s="262" t="s">
        <v>135</v>
      </c>
      <c r="V165" s="263"/>
      <c r="W165" s="263"/>
      <c r="X165" s="263"/>
      <c r="Y165" s="263"/>
      <c r="Z165" s="263"/>
      <c r="AA165" s="263"/>
      <c r="AB165" s="263"/>
      <c r="AC165" s="263"/>
      <c r="AD165" s="263"/>
      <c r="AE165" s="263"/>
      <c r="AF165" s="263"/>
      <c r="AG165" s="264"/>
      <c r="AH165" s="264"/>
      <c r="AI165" s="264"/>
    </row>
    <row r="166" spans="1:82" ht="15" customHeight="1" x14ac:dyDescent="0.2">
      <c r="A166" s="206"/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49"/>
      <c r="Q166" s="249"/>
      <c r="R166" s="249"/>
      <c r="S166" s="249"/>
      <c r="T166" s="249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6"/>
      <c r="AG166" s="206"/>
      <c r="AH166" s="206"/>
      <c r="AI166" s="206"/>
    </row>
    <row r="167" spans="1:82" ht="15" customHeight="1" x14ac:dyDescent="0.2">
      <c r="A167" s="206"/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49"/>
      <c r="Q167" s="249"/>
      <c r="R167" s="249"/>
      <c r="S167" s="249"/>
      <c r="T167" s="249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6"/>
      <c r="AG167" s="206"/>
      <c r="AH167" s="206"/>
      <c r="AI167" s="206"/>
    </row>
    <row r="168" spans="1:82" ht="15" customHeight="1" x14ac:dyDescent="0.2">
      <c r="A168" s="206"/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49"/>
      <c r="Q168" s="249"/>
      <c r="R168" s="249"/>
      <c r="S168" s="249"/>
      <c r="T168" s="249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</row>
    <row r="169" spans="1:82" ht="15" customHeight="1" x14ac:dyDescent="0.2">
      <c r="A169" s="206"/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49"/>
      <c r="Q169" s="249"/>
      <c r="R169" s="249"/>
      <c r="S169" s="249"/>
      <c r="T169" s="249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</row>
    <row r="170" spans="1:82" ht="15" customHeight="1" x14ac:dyDescent="0.2">
      <c r="A170" s="206"/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49"/>
      <c r="Q170" s="249"/>
      <c r="R170" s="249"/>
      <c r="S170" s="249"/>
      <c r="T170" s="249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</row>
    <row r="172" spans="1:82" ht="15" customHeight="1" x14ac:dyDescent="0.2">
      <c r="A172" s="189" t="s">
        <v>212</v>
      </c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7"/>
      <c r="AF172" s="17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</row>
    <row r="173" spans="1:82" ht="12" x14ac:dyDescent="0.2">
      <c r="A173" s="159"/>
      <c r="B173" s="159"/>
      <c r="C173" s="159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7"/>
      <c r="AF173" s="17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</row>
    <row r="174" spans="1:82" ht="26.45" customHeight="1" x14ac:dyDescent="0.2">
      <c r="A174" s="166" t="s">
        <v>38</v>
      </c>
      <c r="B174" s="239" t="s">
        <v>225</v>
      </c>
      <c r="C174" s="239"/>
      <c r="D174" s="239"/>
      <c r="E174" s="239"/>
      <c r="F174" s="239"/>
      <c r="G174" s="239"/>
      <c r="H174" s="239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92"/>
    </row>
    <row r="175" spans="1:82" ht="38.25" customHeight="1" x14ac:dyDescent="0.2">
      <c r="A175" s="166" t="s">
        <v>27</v>
      </c>
      <c r="B175" s="239" t="s">
        <v>226</v>
      </c>
      <c r="C175" s="239"/>
      <c r="D175" s="239"/>
      <c r="E175" s="239"/>
      <c r="F175" s="239"/>
      <c r="G175" s="239"/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92"/>
    </row>
    <row r="176" spans="1:82" ht="38.25" customHeight="1" x14ac:dyDescent="0.2">
      <c r="A176" s="166" t="s">
        <v>216</v>
      </c>
      <c r="B176" s="239" t="s">
        <v>227</v>
      </c>
      <c r="C176" s="239"/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92"/>
    </row>
    <row r="177" spans="1:45" ht="12" x14ac:dyDescent="0.2">
      <c r="A177" s="160"/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  <c r="AA177" s="160"/>
      <c r="AB177" s="160"/>
      <c r="AC177" s="160"/>
      <c r="AD177" s="160"/>
      <c r="AE177" s="160"/>
      <c r="AF177" s="160"/>
      <c r="AG177" s="160"/>
      <c r="AH177" s="160"/>
      <c r="AI177" s="160"/>
      <c r="AR177" s="51"/>
      <c r="AS177" s="51"/>
    </row>
    <row r="178" spans="1:45" s="51" customFormat="1" ht="15" customHeight="1" x14ac:dyDescent="0.2">
      <c r="A178" s="53" t="s">
        <v>73</v>
      </c>
      <c r="B178" s="238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38"/>
      <c r="N178" s="238"/>
      <c r="O178" s="12"/>
      <c r="P178" s="53" t="s">
        <v>74</v>
      </c>
      <c r="Q178" s="256"/>
      <c r="R178" s="238"/>
      <c r="S178" s="238"/>
      <c r="T178" s="238"/>
      <c r="U178" s="238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R178" s="2"/>
      <c r="AS178" s="2"/>
    </row>
    <row r="179" spans="1:45" ht="8.1" customHeight="1" x14ac:dyDescent="0.2">
      <c r="A179" s="157"/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  <c r="Z179" s="157"/>
      <c r="AA179" s="157"/>
      <c r="AB179" s="157"/>
      <c r="AC179" s="157"/>
      <c r="AD179" s="157"/>
    </row>
    <row r="180" spans="1:45" ht="24" customHeight="1" x14ac:dyDescent="0.25">
      <c r="A180" s="257" t="s">
        <v>76</v>
      </c>
      <c r="B180" s="258"/>
      <c r="C180" s="258"/>
      <c r="D180" s="258"/>
      <c r="E180" s="258"/>
      <c r="F180" s="258"/>
      <c r="G180" s="258"/>
      <c r="H180" s="258"/>
      <c r="I180" s="259"/>
      <c r="J180" s="257" t="s">
        <v>149</v>
      </c>
      <c r="K180" s="258"/>
      <c r="L180" s="258"/>
      <c r="M180" s="258"/>
      <c r="N180" s="258"/>
      <c r="O180" s="258"/>
      <c r="P180" s="258"/>
      <c r="Q180" s="260" t="s">
        <v>77</v>
      </c>
      <c r="R180" s="260"/>
      <c r="S180" s="260"/>
      <c r="T180" s="260"/>
      <c r="U180" s="260"/>
      <c r="V180" s="260"/>
      <c r="W180" s="260"/>
      <c r="X180" s="260"/>
      <c r="Y180" s="261"/>
      <c r="Z180" s="261"/>
      <c r="AA180" s="261"/>
      <c r="AB180" s="261"/>
      <c r="AC180" s="261"/>
      <c r="AD180" s="261"/>
    </row>
    <row r="181" spans="1:45" ht="36" customHeight="1" x14ac:dyDescent="0.25">
      <c r="A181" s="252"/>
      <c r="B181" s="253"/>
      <c r="C181" s="253"/>
      <c r="D181" s="253"/>
      <c r="E181" s="253"/>
      <c r="F181" s="253"/>
      <c r="G181" s="253"/>
      <c r="H181" s="253"/>
      <c r="I181" s="253"/>
      <c r="J181" s="254"/>
      <c r="K181" s="255"/>
      <c r="L181" s="255"/>
      <c r="M181" s="255"/>
      <c r="N181" s="255"/>
      <c r="O181" s="255"/>
      <c r="P181" s="255"/>
      <c r="Q181" s="254"/>
      <c r="R181" s="254"/>
      <c r="S181" s="254"/>
      <c r="T181" s="254"/>
      <c r="U181" s="254"/>
      <c r="V181" s="254"/>
      <c r="W181" s="254"/>
      <c r="X181" s="254"/>
      <c r="Y181" s="254"/>
      <c r="Z181" s="254"/>
      <c r="AA181" s="254"/>
      <c r="AB181" s="254"/>
      <c r="AC181" s="254"/>
      <c r="AD181" s="254"/>
    </row>
    <row r="182" spans="1:45" ht="36" customHeight="1" x14ac:dyDescent="0.25">
      <c r="A182" s="252"/>
      <c r="B182" s="253"/>
      <c r="C182" s="253"/>
      <c r="D182" s="253"/>
      <c r="E182" s="253"/>
      <c r="F182" s="253"/>
      <c r="G182" s="253"/>
      <c r="H182" s="253"/>
      <c r="I182" s="253"/>
      <c r="J182" s="254"/>
      <c r="K182" s="255"/>
      <c r="L182" s="255"/>
      <c r="M182" s="255"/>
      <c r="N182" s="255"/>
      <c r="O182" s="255"/>
      <c r="P182" s="255"/>
      <c r="Q182" s="254"/>
      <c r="R182" s="254"/>
      <c r="S182" s="254"/>
      <c r="T182" s="254"/>
      <c r="U182" s="254"/>
      <c r="V182" s="254"/>
      <c r="W182" s="254"/>
      <c r="X182" s="254"/>
      <c r="Y182" s="254"/>
      <c r="Z182" s="254"/>
      <c r="AA182" s="254"/>
      <c r="AB182" s="254"/>
      <c r="AC182" s="254"/>
      <c r="AD182" s="254"/>
    </row>
    <row r="183" spans="1:45" ht="36" customHeight="1" x14ac:dyDescent="0.25">
      <c r="A183" s="252"/>
      <c r="B183" s="253"/>
      <c r="C183" s="253"/>
      <c r="D183" s="253"/>
      <c r="E183" s="253"/>
      <c r="F183" s="253"/>
      <c r="G183" s="253"/>
      <c r="H183" s="253"/>
      <c r="I183" s="253"/>
      <c r="J183" s="254"/>
      <c r="K183" s="255"/>
      <c r="L183" s="255"/>
      <c r="M183" s="255"/>
      <c r="N183" s="255"/>
      <c r="O183" s="255"/>
      <c r="P183" s="255"/>
      <c r="Q183" s="254"/>
      <c r="R183" s="254"/>
      <c r="S183" s="254"/>
      <c r="T183" s="254"/>
      <c r="U183" s="254"/>
      <c r="V183" s="254"/>
      <c r="W183" s="254"/>
      <c r="X183" s="254"/>
      <c r="Y183" s="254"/>
      <c r="Z183" s="254"/>
      <c r="AA183" s="254"/>
      <c r="AB183" s="254"/>
      <c r="AC183" s="254"/>
      <c r="AD183" s="254"/>
    </row>
    <row r="184" spans="1:45" ht="12" x14ac:dyDescent="0.2">
      <c r="A184" s="97" t="s">
        <v>228</v>
      </c>
    </row>
    <row r="185" spans="1:45" ht="12" x14ac:dyDescent="0.2"/>
    <row r="186" spans="1:45" ht="12" x14ac:dyDescent="0.2"/>
  </sheetData>
  <sheetProtection algorithmName="SHA-512" hashValue="VPh2NCoGzpWU3U2InfShV2ddfWl894/aT5M0LgZ5ylo1SwBtPPNivZffRP4/4sVfq4xcBJgvtnCGDHC8qDtByQ==" saltValue="lKSr7WjFLxKF5IxLumq2zA==" spinCount="100000" sheet="1" formatRows="0" selectLockedCells="1"/>
  <mergeCells count="486">
    <mergeCell ref="AS107:AT107"/>
    <mergeCell ref="Z90:AA90"/>
    <mergeCell ref="Z91:AA91"/>
    <mergeCell ref="Z92:AA92"/>
    <mergeCell ref="Z93:AA93"/>
    <mergeCell ref="Z94:AA94"/>
    <mergeCell ref="Z95:AA95"/>
    <mergeCell ref="Z96:AA96"/>
    <mergeCell ref="Z97:AA97"/>
    <mergeCell ref="AS108:AT108"/>
    <mergeCell ref="AB71:AE71"/>
    <mergeCell ref="AB72:AE72"/>
    <mergeCell ref="AB73:AE73"/>
    <mergeCell ref="AB74:AE74"/>
    <mergeCell ref="AB75:AE75"/>
    <mergeCell ref="AB76:AE76"/>
    <mergeCell ref="AB77:AE77"/>
    <mergeCell ref="AB78:AE78"/>
    <mergeCell ref="AB79:AE79"/>
    <mergeCell ref="AB85:AE85"/>
    <mergeCell ref="AF91:AI91"/>
    <mergeCell ref="AF90:AI90"/>
    <mergeCell ref="AJ79:AM79"/>
    <mergeCell ref="AJ72:AM72"/>
    <mergeCell ref="AJ74:AM74"/>
    <mergeCell ref="AJ75:AM75"/>
    <mergeCell ref="AJ73:AM73"/>
    <mergeCell ref="AJ77:AM77"/>
    <mergeCell ref="AB94:AE94"/>
    <mergeCell ref="AB95:AE95"/>
    <mergeCell ref="AB96:AE96"/>
    <mergeCell ref="AB97:AE97"/>
    <mergeCell ref="AF93:AI93"/>
    <mergeCell ref="Y120:AB120"/>
    <mergeCell ref="U121:X121"/>
    <mergeCell ref="P120:T120"/>
    <mergeCell ref="K94:Q94"/>
    <mergeCell ref="K90:Q90"/>
    <mergeCell ref="Z31:AA31"/>
    <mergeCell ref="B36:AN36"/>
    <mergeCell ref="B37:AN37"/>
    <mergeCell ref="B34:AN34"/>
    <mergeCell ref="G64:H64"/>
    <mergeCell ref="Z67:AA68"/>
    <mergeCell ref="AB67:AE68"/>
    <mergeCell ref="Z88:AA88"/>
    <mergeCell ref="Z89:AA89"/>
    <mergeCell ref="Z78:AA78"/>
    <mergeCell ref="Z79:AA79"/>
    <mergeCell ref="AB86:AE86"/>
    <mergeCell ref="Z84:AA84"/>
    <mergeCell ref="Z85:AA85"/>
    <mergeCell ref="AJ92:AM92"/>
    <mergeCell ref="AF67:AM67"/>
    <mergeCell ref="AF87:AI87"/>
    <mergeCell ref="AJ78:AM78"/>
    <mergeCell ref="AJ80:AM80"/>
    <mergeCell ref="B23:AN23"/>
    <mergeCell ref="B24:AN24"/>
    <mergeCell ref="R71:U71"/>
    <mergeCell ref="AJ85:AM85"/>
    <mergeCell ref="AB83:AE83"/>
    <mergeCell ref="AB84:AE84"/>
    <mergeCell ref="AJ68:AM68"/>
    <mergeCell ref="AJ69:AM69"/>
    <mergeCell ref="AJ70:AM70"/>
    <mergeCell ref="AJ81:AM81"/>
    <mergeCell ref="AJ82:AM82"/>
    <mergeCell ref="AJ76:AM76"/>
    <mergeCell ref="AF76:AI76"/>
    <mergeCell ref="AJ83:AM83"/>
    <mergeCell ref="AF83:AI83"/>
    <mergeCell ref="AB69:AE69"/>
    <mergeCell ref="AB70:AE70"/>
    <mergeCell ref="Z80:AA80"/>
    <mergeCell ref="AF68:AI68"/>
    <mergeCell ref="AF84:AI84"/>
    <mergeCell ref="AF81:AI81"/>
    <mergeCell ref="Z74:AA74"/>
    <mergeCell ref="AF79:AI79"/>
    <mergeCell ref="AF78:AI78"/>
    <mergeCell ref="AJ91:AM91"/>
    <mergeCell ref="AJ84:AM84"/>
    <mergeCell ref="AJ90:AM90"/>
    <mergeCell ref="AJ88:AM88"/>
    <mergeCell ref="AF88:AI88"/>
    <mergeCell ref="AJ86:AM86"/>
    <mergeCell ref="AJ87:AM87"/>
    <mergeCell ref="V86:X86"/>
    <mergeCell ref="V87:X87"/>
    <mergeCell ref="AF85:AI85"/>
    <mergeCell ref="AB90:AE90"/>
    <mergeCell ref="AB91:AE91"/>
    <mergeCell ref="AB87:AE87"/>
    <mergeCell ref="AB88:AE88"/>
    <mergeCell ref="AB89:AE89"/>
    <mergeCell ref="Z87:AA87"/>
    <mergeCell ref="AF70:AI70"/>
    <mergeCell ref="AF69:AI69"/>
    <mergeCell ref="AF71:AI71"/>
    <mergeCell ref="AF72:AI72"/>
    <mergeCell ref="AF73:AI73"/>
    <mergeCell ref="AF74:AI74"/>
    <mergeCell ref="AF75:AI75"/>
    <mergeCell ref="Z77:AA77"/>
    <mergeCell ref="AB80:AE80"/>
    <mergeCell ref="Z69:AA69"/>
    <mergeCell ref="Z70:AA70"/>
    <mergeCell ref="Z71:AA71"/>
    <mergeCell ref="Z72:AA72"/>
    <mergeCell ref="Z73:AA73"/>
    <mergeCell ref="Z75:AA75"/>
    <mergeCell ref="Z76:AA76"/>
    <mergeCell ref="AF80:AI80"/>
    <mergeCell ref="V67:X68"/>
    <mergeCell ref="Z86:AA86"/>
    <mergeCell ref="V69:X69"/>
    <mergeCell ref="V70:X70"/>
    <mergeCell ref="V71:X71"/>
    <mergeCell ref="V72:X72"/>
    <mergeCell ref="V82:X82"/>
    <mergeCell ref="V83:X83"/>
    <mergeCell ref="V84:X84"/>
    <mergeCell ref="V73:X73"/>
    <mergeCell ref="Z81:AA81"/>
    <mergeCell ref="Z82:AA82"/>
    <mergeCell ref="Z83:AA83"/>
    <mergeCell ref="B57:AN57"/>
    <mergeCell ref="B58:AN58"/>
    <mergeCell ref="AJ98:AM98"/>
    <mergeCell ref="AJ99:AM99"/>
    <mergeCell ref="AF97:AI97"/>
    <mergeCell ref="V94:X94"/>
    <mergeCell ref="V95:X95"/>
    <mergeCell ref="V96:X96"/>
    <mergeCell ref="V97:X97"/>
    <mergeCell ref="AJ94:AM94"/>
    <mergeCell ref="AF95:AI95"/>
    <mergeCell ref="AJ95:AM95"/>
    <mergeCell ref="AJ96:AM96"/>
    <mergeCell ref="AF98:AI98"/>
    <mergeCell ref="AJ89:AM89"/>
    <mergeCell ref="AF96:AI96"/>
    <mergeCell ref="AJ97:AM97"/>
    <mergeCell ref="Y67:Y68"/>
    <mergeCell ref="AJ93:AM93"/>
    <mergeCell ref="R93:U93"/>
    <mergeCell ref="R94:U94"/>
    <mergeCell ref="R95:U95"/>
    <mergeCell ref="R96:U96"/>
    <mergeCell ref="AJ71:AM71"/>
    <mergeCell ref="V74:X74"/>
    <mergeCell ref="V75:X75"/>
    <mergeCell ref="V76:X76"/>
    <mergeCell ref="V77:X77"/>
    <mergeCell ref="V78:X78"/>
    <mergeCell ref="V79:X79"/>
    <mergeCell ref="V80:X80"/>
    <mergeCell ref="V81:X81"/>
    <mergeCell ref="AF77:AI77"/>
    <mergeCell ref="AB81:AE81"/>
    <mergeCell ref="AC117:AF117"/>
    <mergeCell ref="A84:J84"/>
    <mergeCell ref="K84:Q84"/>
    <mergeCell ref="A87:J87"/>
    <mergeCell ref="K87:Q87"/>
    <mergeCell ref="A89:J89"/>
    <mergeCell ref="K81:Q81"/>
    <mergeCell ref="P106:T106"/>
    <mergeCell ref="P107:T107"/>
    <mergeCell ref="AF82:AI82"/>
    <mergeCell ref="AF86:AI86"/>
    <mergeCell ref="V93:X93"/>
    <mergeCell ref="AF92:AI92"/>
    <mergeCell ref="AB92:AE92"/>
    <mergeCell ref="AB93:AE93"/>
    <mergeCell ref="Y115:AB115"/>
    <mergeCell ref="U107:X107"/>
    <mergeCell ref="AB82:AE82"/>
    <mergeCell ref="R79:U79"/>
    <mergeCell ref="R80:U80"/>
    <mergeCell ref="R81:U81"/>
    <mergeCell ref="R82:U82"/>
    <mergeCell ref="A80:J80"/>
    <mergeCell ref="K80:Q80"/>
    <mergeCell ref="A79:J79"/>
    <mergeCell ref="K79:Q79"/>
    <mergeCell ref="AC105:AF105"/>
    <mergeCell ref="AF94:AI94"/>
    <mergeCell ref="A93:J93"/>
    <mergeCell ref="A92:J92"/>
    <mergeCell ref="V90:X90"/>
    <mergeCell ref="V91:X91"/>
    <mergeCell ref="K92:Q92"/>
    <mergeCell ref="A91:J91"/>
    <mergeCell ref="A77:J77"/>
    <mergeCell ref="A78:J78"/>
    <mergeCell ref="K78:Q78"/>
    <mergeCell ref="K89:Q89"/>
    <mergeCell ref="A67:J68"/>
    <mergeCell ref="K67:Q68"/>
    <mergeCell ref="A72:J72"/>
    <mergeCell ref="A73:J73"/>
    <mergeCell ref="A74:J74"/>
    <mergeCell ref="K75:Q75"/>
    <mergeCell ref="A81:J81"/>
    <mergeCell ref="R76:U76"/>
    <mergeCell ref="A75:J75"/>
    <mergeCell ref="K69:Q69"/>
    <mergeCell ref="K70:Q70"/>
    <mergeCell ref="K71:Q71"/>
    <mergeCell ref="K72:Q72"/>
    <mergeCell ref="K73:Q73"/>
    <mergeCell ref="K74:Q74"/>
    <mergeCell ref="A71:J71"/>
    <mergeCell ref="R72:U72"/>
    <mergeCell ref="R75:U75"/>
    <mergeCell ref="R67:U68"/>
    <mergeCell ref="R69:U69"/>
    <mergeCell ref="R70:U70"/>
    <mergeCell ref="R73:U73"/>
    <mergeCell ref="R74:U74"/>
    <mergeCell ref="AF143:AJ143"/>
    <mergeCell ref="Y117:AB117"/>
    <mergeCell ref="AC114:AF114"/>
    <mergeCell ref="AC115:AF115"/>
    <mergeCell ref="P116:T116"/>
    <mergeCell ref="P117:T117"/>
    <mergeCell ref="R86:U86"/>
    <mergeCell ref="R84:U84"/>
    <mergeCell ref="R88:U88"/>
    <mergeCell ref="R89:U89"/>
    <mergeCell ref="K91:Q91"/>
    <mergeCell ref="R90:U90"/>
    <mergeCell ref="R92:U92"/>
    <mergeCell ref="R77:U77"/>
    <mergeCell ref="R78:U78"/>
    <mergeCell ref="E109:O109"/>
    <mergeCell ref="E110:O110"/>
    <mergeCell ref="A96:J96"/>
    <mergeCell ref="A95:J95"/>
    <mergeCell ref="V145:Z145"/>
    <mergeCell ref="AA145:AJ145"/>
    <mergeCell ref="AC107:AF107"/>
    <mergeCell ref="AF140:AJ140"/>
    <mergeCell ref="AC110:AF110"/>
    <mergeCell ref="Y108:AB108"/>
    <mergeCell ref="AC118:AF118"/>
    <mergeCell ref="AC119:AF119"/>
    <mergeCell ref="V141:Z141"/>
    <mergeCell ref="AA141:AE141"/>
    <mergeCell ref="AF141:AJ141"/>
    <mergeCell ref="V142:Z142"/>
    <mergeCell ref="AA142:AE142"/>
    <mergeCell ref="AF142:AJ142"/>
    <mergeCell ref="V140:Z140"/>
    <mergeCell ref="Y121:AB121"/>
    <mergeCell ref="U118:X118"/>
    <mergeCell ref="U119:X119"/>
    <mergeCell ref="AA140:AE140"/>
    <mergeCell ref="AC120:AF120"/>
    <mergeCell ref="AG124:AJ124"/>
    <mergeCell ref="AC121:AF121"/>
    <mergeCell ref="Y118:AB118"/>
    <mergeCell ref="Y119:AB119"/>
    <mergeCell ref="A138:E138"/>
    <mergeCell ref="B120:O120"/>
    <mergeCell ref="B121:O121"/>
    <mergeCell ref="Y106:AB106"/>
    <mergeCell ref="Y107:AB107"/>
    <mergeCell ref="AC106:AF106"/>
    <mergeCell ref="AC111:AF111"/>
    <mergeCell ref="AC108:AF108"/>
    <mergeCell ref="AC109:AF109"/>
    <mergeCell ref="U115:X115"/>
    <mergeCell ref="Y112:AB112"/>
    <mergeCell ref="P112:T112"/>
    <mergeCell ref="U112:X112"/>
    <mergeCell ref="AC112:AF112"/>
    <mergeCell ref="Y113:AB113"/>
    <mergeCell ref="Y114:AB114"/>
    <mergeCell ref="Z135:AA135"/>
    <mergeCell ref="AC113:AF113"/>
    <mergeCell ref="U114:X114"/>
    <mergeCell ref="B116:O116"/>
    <mergeCell ref="U113:X113"/>
    <mergeCell ref="U109:X109"/>
    <mergeCell ref="A123:M124"/>
    <mergeCell ref="AC116:AF116"/>
    <mergeCell ref="A5:AD5"/>
    <mergeCell ref="B7:G7"/>
    <mergeCell ref="R91:U91"/>
    <mergeCell ref="B55:AN55"/>
    <mergeCell ref="A60:AJ60"/>
    <mergeCell ref="A8:AN8"/>
    <mergeCell ref="B11:AN11"/>
    <mergeCell ref="B12:AN12"/>
    <mergeCell ref="B20:AN20"/>
    <mergeCell ref="B21:AN21"/>
    <mergeCell ref="B39:AN39"/>
    <mergeCell ref="B40:AN40"/>
    <mergeCell ref="B42:AN42"/>
    <mergeCell ref="B45:AN45"/>
    <mergeCell ref="B46:AN46"/>
    <mergeCell ref="B48:AN48"/>
    <mergeCell ref="B49:AN49"/>
    <mergeCell ref="A88:J88"/>
    <mergeCell ref="K88:Q88"/>
    <mergeCell ref="R87:U87"/>
    <mergeCell ref="A70:J70"/>
    <mergeCell ref="A90:J90"/>
    <mergeCell ref="A85:J85"/>
    <mergeCell ref="R85:U85"/>
    <mergeCell ref="A161:L161"/>
    <mergeCell ref="M161:Q161"/>
    <mergeCell ref="A162:L162"/>
    <mergeCell ref="M162:Q162"/>
    <mergeCell ref="P167:T167"/>
    <mergeCell ref="U167:AI167"/>
    <mergeCell ref="P165:T165"/>
    <mergeCell ref="U165:AI165"/>
    <mergeCell ref="A166:O166"/>
    <mergeCell ref="P166:T166"/>
    <mergeCell ref="U166:AI166"/>
    <mergeCell ref="S161:AD161"/>
    <mergeCell ref="S162:AD162"/>
    <mergeCell ref="A168:O168"/>
    <mergeCell ref="P168:T168"/>
    <mergeCell ref="U168:AI168"/>
    <mergeCell ref="AE161:AI161"/>
    <mergeCell ref="AE162:AI162"/>
    <mergeCell ref="A164:W164"/>
    <mergeCell ref="A181:I181"/>
    <mergeCell ref="J181:P181"/>
    <mergeCell ref="Q181:AD183"/>
    <mergeCell ref="A182:I182"/>
    <mergeCell ref="J182:P182"/>
    <mergeCell ref="A183:I183"/>
    <mergeCell ref="J183:P183"/>
    <mergeCell ref="Q178:U178"/>
    <mergeCell ref="A170:O170"/>
    <mergeCell ref="P170:T170"/>
    <mergeCell ref="U170:AI170"/>
    <mergeCell ref="A180:I180"/>
    <mergeCell ref="J180:P180"/>
    <mergeCell ref="Q180:AD180"/>
    <mergeCell ref="A172:AD172"/>
    <mergeCell ref="A167:O167"/>
    <mergeCell ref="P169:T169"/>
    <mergeCell ref="A165:O165"/>
    <mergeCell ref="B178:N178"/>
    <mergeCell ref="B175:AI175"/>
    <mergeCell ref="B176:AI176"/>
    <mergeCell ref="B174:AI174"/>
    <mergeCell ref="A169:O169"/>
    <mergeCell ref="U169:AI169"/>
    <mergeCell ref="B18:AN18"/>
    <mergeCell ref="B14:AN14"/>
    <mergeCell ref="B29:AN29"/>
    <mergeCell ref="B43:AN43"/>
    <mergeCell ref="Z26:AA26"/>
    <mergeCell ref="Y116:AB116"/>
    <mergeCell ref="N123:R123"/>
    <mergeCell ref="N124:R124"/>
    <mergeCell ref="S123:W123"/>
    <mergeCell ref="S124:W124"/>
    <mergeCell ref="X123:AB123"/>
    <mergeCell ref="X124:AB124"/>
    <mergeCell ref="P121:T121"/>
    <mergeCell ref="U116:X116"/>
    <mergeCell ref="Y111:AB111"/>
    <mergeCell ref="P113:T113"/>
    <mergeCell ref="P114:T114"/>
    <mergeCell ref="P115:T115"/>
    <mergeCell ref="AR103:AT103"/>
    <mergeCell ref="U108:X108"/>
    <mergeCell ref="U106:X106"/>
    <mergeCell ref="C15:AN15"/>
    <mergeCell ref="C16:AN16"/>
    <mergeCell ref="C17:AN17"/>
    <mergeCell ref="V92:X92"/>
    <mergeCell ref="V85:X85"/>
    <mergeCell ref="K95:Q95"/>
    <mergeCell ref="O101:Q101"/>
    <mergeCell ref="U105:X105"/>
    <mergeCell ref="P105:T105"/>
    <mergeCell ref="K96:Q96"/>
    <mergeCell ref="K85:Q85"/>
    <mergeCell ref="R97:U97"/>
    <mergeCell ref="B106:O106"/>
    <mergeCell ref="B107:O107"/>
    <mergeCell ref="B105:O105"/>
    <mergeCell ref="K76:Q76"/>
    <mergeCell ref="B51:AN51"/>
    <mergeCell ref="B52:AN52"/>
    <mergeCell ref="K77:Q77"/>
    <mergeCell ref="A76:J76"/>
    <mergeCell ref="A69:J69"/>
    <mergeCell ref="B54:AN54"/>
    <mergeCell ref="AA148:AJ148"/>
    <mergeCell ref="A83:J83"/>
    <mergeCell ref="A82:J82"/>
    <mergeCell ref="K82:Q82"/>
    <mergeCell ref="A86:J86"/>
    <mergeCell ref="K86:Q86"/>
    <mergeCell ref="K83:Q83"/>
    <mergeCell ref="U111:X111"/>
    <mergeCell ref="AF89:AI89"/>
    <mergeCell ref="Y105:AB105"/>
    <mergeCell ref="Y110:AB110"/>
    <mergeCell ref="A94:J94"/>
    <mergeCell ref="Y109:AB109"/>
    <mergeCell ref="P109:T109"/>
    <mergeCell ref="P110:T110"/>
    <mergeCell ref="P111:T111"/>
    <mergeCell ref="A140:E140"/>
    <mergeCell ref="U120:X120"/>
    <mergeCell ref="P118:T118"/>
    <mergeCell ref="R83:U83"/>
    <mergeCell ref="U110:X110"/>
    <mergeCell ref="V88:X88"/>
    <mergeCell ref="V89:X89"/>
    <mergeCell ref="A135:E135"/>
    <mergeCell ref="O130:P130"/>
    <mergeCell ref="W130:X130"/>
    <mergeCell ref="O126:P126"/>
    <mergeCell ref="A97:J97"/>
    <mergeCell ref="K97:Q97"/>
    <mergeCell ref="K93:Q93"/>
    <mergeCell ref="T135:U135"/>
    <mergeCell ref="B117:O117"/>
    <mergeCell ref="U117:X117"/>
    <mergeCell ref="P119:T119"/>
    <mergeCell ref="P108:T108"/>
    <mergeCell ref="O128:P128"/>
    <mergeCell ref="Q126:R126"/>
    <mergeCell ref="S126:T126"/>
    <mergeCell ref="M135:N135"/>
    <mergeCell ref="F118:O118"/>
    <mergeCell ref="M159:Q159"/>
    <mergeCell ref="A160:L160"/>
    <mergeCell ref="A153:B154"/>
    <mergeCell ref="V152:Z152"/>
    <mergeCell ref="V151:Z151"/>
    <mergeCell ref="AA151:AE151"/>
    <mergeCell ref="G147:U147"/>
    <mergeCell ref="A150:E150"/>
    <mergeCell ref="J155:M155"/>
    <mergeCell ref="G152:U152"/>
    <mergeCell ref="G153:U153"/>
    <mergeCell ref="V153:Z153"/>
    <mergeCell ref="AA153:AE153"/>
    <mergeCell ref="G150:U150"/>
    <mergeCell ref="G148:U148"/>
    <mergeCell ref="G151:U151"/>
    <mergeCell ref="V147:Z147"/>
    <mergeCell ref="AA147:AJ147"/>
    <mergeCell ref="V148:Z148"/>
    <mergeCell ref="AA150:AE150"/>
    <mergeCell ref="AF150:AJ150"/>
    <mergeCell ref="A155:E155"/>
    <mergeCell ref="M160:Q160"/>
    <mergeCell ref="A145:E145"/>
    <mergeCell ref="AE160:AI160"/>
    <mergeCell ref="V146:Z146"/>
    <mergeCell ref="AA146:AJ146"/>
    <mergeCell ref="G140:U140"/>
    <mergeCell ref="G145:U145"/>
    <mergeCell ref="G141:U141"/>
    <mergeCell ref="G142:U142"/>
    <mergeCell ref="G143:U143"/>
    <mergeCell ref="G146:U146"/>
    <mergeCell ref="V150:Z150"/>
    <mergeCell ref="AF151:AJ151"/>
    <mergeCell ref="AA152:AE152"/>
    <mergeCell ref="AF152:AJ152"/>
    <mergeCell ref="V143:Z143"/>
    <mergeCell ref="AA143:AE143"/>
    <mergeCell ref="S159:AD159"/>
    <mergeCell ref="S158:AI158"/>
    <mergeCell ref="S160:AD160"/>
    <mergeCell ref="AF153:AJ153"/>
    <mergeCell ref="AE159:AI159"/>
    <mergeCell ref="A157:AD157"/>
    <mergeCell ref="A158:Q158"/>
    <mergeCell ref="A159:L159"/>
  </mergeCells>
  <conditionalFormatting sqref="F155:J155">
    <cfRule type="expression" dxfId="8" priority="15">
      <formula>AND($J$155&lt;&gt;0)</formula>
    </cfRule>
  </conditionalFormatting>
  <conditionalFormatting sqref="AC124:AJ124">
    <cfRule type="expression" dxfId="7" priority="14">
      <formula>AND($AG$124&lt;&gt;0)</formula>
    </cfRule>
  </conditionalFormatting>
  <conditionalFormatting sqref="B29:AN29">
    <cfRule type="expression" dxfId="6" priority="34">
      <formula>AND($Z$26&lt;&gt;"Ano")</formula>
    </cfRule>
  </conditionalFormatting>
  <conditionalFormatting sqref="V69:X69">
    <cfRule type="expression" dxfId="5" priority="6">
      <formula>AND(OR($G$64="",$G$64="Ne"))</formula>
    </cfRule>
  </conditionalFormatting>
  <conditionalFormatting sqref="V70:X97">
    <cfRule type="expression" dxfId="4" priority="4">
      <formula>AND(OR($G$64="",$G$64="Ne"))</formula>
    </cfRule>
  </conditionalFormatting>
  <conditionalFormatting sqref="AF98:AI98">
    <cfRule type="expression" dxfId="3" priority="35">
      <formula>AND($AT$98=1)</formula>
    </cfRule>
  </conditionalFormatting>
  <conditionalFormatting sqref="O101:Q101">
    <cfRule type="expression" dxfId="2" priority="36">
      <formula>AND($AT$99=0)</formula>
    </cfRule>
  </conditionalFormatting>
  <conditionalFormatting sqref="B34:AN34">
    <cfRule type="expression" dxfId="1" priority="1">
      <formula>$Z$31&lt;&gt;"Ano"</formula>
    </cfRule>
    <cfRule type="expression" dxfId="0" priority="2">
      <formula>AND($Z$26&lt;&gt;"Ano")</formula>
    </cfRule>
  </conditionalFormatting>
  <dataValidations xWindow="234" yWindow="464" count="9">
    <dataValidation type="list" allowBlank="1" showInputMessage="1" showErrorMessage="1" errorTitle="Zvolte ANO/NE (!)" sqref="Z26 G64 Z31">
      <formula1>"Ano,Ne"</formula1>
    </dataValidation>
    <dataValidation type="list" allowBlank="1" showInputMessage="1" showErrorMessage="1" error="Zvolte z povolených možností!" prompt="Vyberte z nabídky" sqref="K69:Q98 Y98:AA98 R98:U98">
      <formula1>kategorie</formula1>
    </dataValidation>
    <dataValidation allowBlank="1" showInputMessage="1" showErrorMessage="1" prompt="uveďte stručný popis o jaký údaj jde" sqref="A98:J98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69:U97"/>
    <dataValidation type="list" allowBlank="1" showInputMessage="1" showErrorMessage="1" error="Zvolte z povolených možností!" promptTitle="Vyplnit jen u výdajů v cizí měně" prompt="Vyberte kód měny z nabídky" sqref="Y69:Y97">
      <formula1>měna</formula1>
    </dataValidation>
    <dataValidation allowBlank="1" showInputMessage="1" showErrorMessage="1" error="Zvolte z povolených možností!" promptTitle="Vyplnit jen u výdajů v cizí měně" prompt="Použijte kurz devizového trhu ČNB na jednotku cizí měny v době vyplnění této přílohy - ne starší než 30 dní před podáním žádosti o zvýhodněný úvěr." sqref="Z69:Z97 AA70:AA97"/>
    <dataValidation allowBlank="1" showInputMessage="1" showErrorMessage="1" promptTitle="Stručný popis výdaje" prompt="Např. CNC obráběcí stroj, stavební bagr pásový kategorie 6-30 tun, stavební materiál apod." sqref="A69:J97"/>
    <dataValidation allowBlank="1" showInputMessage="1" showErrorMessage="1" promptTitle="Bude hrazeno úvěrem NRB" prompt="Uvádí se v Kč." sqref="AF69:AI97"/>
    <dataValidation allowBlank="1" showInputMessage="1" showErrorMessage="1" promptTitle="Vyplní pouze plátce DPH" prompt="Vyplňte, pokud bude DPH hrazena dodavateli, též plátci DPH. V ostatních případech (pořízení od neplátce, přenesená daňová povinnost, samovyměření daně při nákupu z jiné země EU, plnění osvobozené od DPH) ponechat prázdné." sqref="V69:X97"/>
  </dataValidations>
  <pageMargins left="0.6692913385826772" right="0.55118110236220474" top="0.78740157480314965" bottom="0.55118110236220474" header="0.31496062992125984" footer="0.31496062992125984"/>
  <pageSetup paperSize="9" scale="85" orientation="landscape" r:id="rId1"/>
  <headerFooter>
    <oddFooter>&amp;L&amp;"Arial,Obyčejné"&amp;6verze šablony 1.0&amp;C&amp;9&amp;P.</oddFooter>
  </headerFooter>
  <rowBreaks count="6" manualBreakCount="6">
    <brk id="25" max="39" man="1"/>
    <brk id="47" max="39" man="1"/>
    <brk id="61" max="39" man="1"/>
    <brk id="102" max="39" man="1"/>
    <brk id="131" max="39" man="1"/>
    <brk id="171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pane ySplit="1" topLeftCell="A11" activePane="bottomLeft" state="frozen"/>
      <selection pane="bottomLeft"/>
    </sheetView>
  </sheetViews>
  <sheetFormatPr defaultColWidth="9.28515625" defaultRowHeight="12.75" x14ac:dyDescent="0.2"/>
  <cols>
    <col min="1" max="1" width="9.28515625" style="109"/>
    <col min="2" max="2" width="32.28515625" style="109" hidden="1" customWidth="1"/>
    <col min="3" max="3" width="98.7109375" style="109" hidden="1" customWidth="1"/>
    <col min="4" max="4" width="5.28515625" style="109" hidden="1" customWidth="1"/>
    <col min="5" max="5" width="42.28515625" style="109" hidden="1" customWidth="1"/>
    <col min="6" max="16384" width="9.28515625" style="109"/>
  </cols>
  <sheetData>
    <row r="1" spans="2:5" x14ac:dyDescent="0.2">
      <c r="B1" s="108" t="s">
        <v>50</v>
      </c>
      <c r="C1" s="108" t="s">
        <v>55</v>
      </c>
      <c r="D1" s="108" t="s">
        <v>96</v>
      </c>
      <c r="E1" s="108" t="s">
        <v>158</v>
      </c>
    </row>
    <row r="2" spans="2:5" x14ac:dyDescent="0.2">
      <c r="B2" s="110" t="s">
        <v>63</v>
      </c>
      <c r="C2" s="110" t="s">
        <v>70</v>
      </c>
      <c r="D2" s="109" t="s">
        <v>95</v>
      </c>
      <c r="E2" s="109" t="s">
        <v>159</v>
      </c>
    </row>
    <row r="3" spans="2:5" x14ac:dyDescent="0.2">
      <c r="B3" s="110" t="s">
        <v>167</v>
      </c>
      <c r="C3" s="110" t="s">
        <v>143</v>
      </c>
      <c r="D3" s="109" t="s">
        <v>97</v>
      </c>
      <c r="E3" s="109" t="s">
        <v>160</v>
      </c>
    </row>
    <row r="4" spans="2:5" x14ac:dyDescent="0.2">
      <c r="B4" s="110" t="s">
        <v>168</v>
      </c>
      <c r="C4" s="110" t="s">
        <v>154</v>
      </c>
      <c r="D4" s="109" t="s">
        <v>98</v>
      </c>
      <c r="E4" s="109" t="s">
        <v>161</v>
      </c>
    </row>
    <row r="5" spans="2:5" x14ac:dyDescent="0.2">
      <c r="B5" s="111" t="s">
        <v>169</v>
      </c>
      <c r="C5" s="111" t="s">
        <v>194</v>
      </c>
      <c r="D5" s="109" t="s">
        <v>99</v>
      </c>
      <c r="E5" s="109" t="s">
        <v>162</v>
      </c>
    </row>
    <row r="6" spans="2:5" x14ac:dyDescent="0.2">
      <c r="B6" s="111" t="s">
        <v>186</v>
      </c>
      <c r="C6" s="111" t="s">
        <v>71</v>
      </c>
      <c r="D6" s="109" t="s">
        <v>101</v>
      </c>
      <c r="E6" s="109" t="s">
        <v>163</v>
      </c>
    </row>
    <row r="7" spans="2:5" x14ac:dyDescent="0.2">
      <c r="B7" s="110" t="s">
        <v>51</v>
      </c>
      <c r="C7" s="111" t="str">
        <f>CONCATENATE("výše zvýhodněného úvěru musí být v rozmezí ",projekt!AT105," - ",projekt!AT106," mil. Kč")</f>
        <v>výše zvýhodněného úvěru musí být v rozmezí 0,5 - 45 mil. Kč</v>
      </c>
      <c r="D7" s="109" t="s">
        <v>100</v>
      </c>
    </row>
    <row r="8" spans="2:5" x14ac:dyDescent="0.2">
      <c r="B8" s="110" t="s">
        <v>170</v>
      </c>
      <c r="C8" s="112" t="s">
        <v>138</v>
      </c>
      <c r="D8" s="109" t="s">
        <v>114</v>
      </c>
    </row>
    <row r="9" spans="2:5" x14ac:dyDescent="0.2">
      <c r="B9" s="110" t="s">
        <v>1</v>
      </c>
      <c r="C9" s="110" t="s">
        <v>72</v>
      </c>
      <c r="D9" s="109" t="s">
        <v>102</v>
      </c>
    </row>
    <row r="10" spans="2:5" x14ac:dyDescent="0.2">
      <c r="B10" s="110" t="s">
        <v>52</v>
      </c>
      <c r="C10" s="113" t="s">
        <v>177</v>
      </c>
      <c r="D10" s="109" t="s">
        <v>103</v>
      </c>
    </row>
    <row r="11" spans="2:5" x14ac:dyDescent="0.2">
      <c r="B11" s="110" t="s">
        <v>53</v>
      </c>
      <c r="C11" s="111" t="s">
        <v>75</v>
      </c>
      <c r="D11" s="109" t="s">
        <v>95</v>
      </c>
    </row>
    <row r="12" spans="2:5" x14ac:dyDescent="0.2">
      <c r="B12" s="110" t="s">
        <v>144</v>
      </c>
      <c r="C12" s="111" t="s">
        <v>185</v>
      </c>
      <c r="D12" s="109" t="s">
        <v>105</v>
      </c>
    </row>
    <row r="13" spans="2:5" x14ac:dyDescent="0.2">
      <c r="C13" s="111" t="s">
        <v>130</v>
      </c>
      <c r="D13" s="109" t="s">
        <v>106</v>
      </c>
    </row>
    <row r="14" spans="2:5" x14ac:dyDescent="0.2">
      <c r="C14" s="111" t="s">
        <v>129</v>
      </c>
      <c r="D14" s="109" t="s">
        <v>115</v>
      </c>
    </row>
    <row r="15" spans="2:5" x14ac:dyDescent="0.2">
      <c r="B15" s="114" t="s">
        <v>148</v>
      </c>
      <c r="C15" s="111" t="s">
        <v>132</v>
      </c>
      <c r="D15" s="109" t="s">
        <v>126</v>
      </c>
    </row>
    <row r="16" spans="2:5" x14ac:dyDescent="0.2">
      <c r="B16" s="110" t="s">
        <v>145</v>
      </c>
      <c r="C16" s="111" t="s">
        <v>131</v>
      </c>
      <c r="D16" s="109" t="s">
        <v>108</v>
      </c>
    </row>
    <row r="17" spans="2:4" x14ac:dyDescent="0.2">
      <c r="B17" s="110" t="s">
        <v>146</v>
      </c>
      <c r="C17" s="111" t="s">
        <v>140</v>
      </c>
      <c r="D17" s="109" t="s">
        <v>110</v>
      </c>
    </row>
    <row r="18" spans="2:4" x14ac:dyDescent="0.2">
      <c r="C18" s="111" t="s">
        <v>141</v>
      </c>
      <c r="D18" s="109" t="s">
        <v>107</v>
      </c>
    </row>
    <row r="19" spans="2:4" x14ac:dyDescent="0.2">
      <c r="C19" s="111" t="s">
        <v>142</v>
      </c>
      <c r="D19" s="109" t="s">
        <v>109</v>
      </c>
    </row>
    <row r="20" spans="2:4" x14ac:dyDescent="0.2">
      <c r="C20" s="111" t="s">
        <v>156</v>
      </c>
      <c r="D20" s="109" t="s">
        <v>111</v>
      </c>
    </row>
    <row r="21" spans="2:4" x14ac:dyDescent="0.2">
      <c r="C21" s="111" t="s">
        <v>155</v>
      </c>
      <c r="D21" s="109" t="s">
        <v>113</v>
      </c>
    </row>
    <row r="22" spans="2:4" x14ac:dyDescent="0.2">
      <c r="C22" s="111" t="s">
        <v>166</v>
      </c>
      <c r="D22" s="109" t="s">
        <v>117</v>
      </c>
    </row>
    <row r="23" spans="2:4" x14ac:dyDescent="0.2">
      <c r="B23" s="110"/>
      <c r="C23" s="111" t="s">
        <v>212</v>
      </c>
      <c r="D23" s="109" t="s">
        <v>116</v>
      </c>
    </row>
    <row r="24" spans="2:4" ht="59.45" customHeight="1" x14ac:dyDescent="0.2">
      <c r="B24" s="110"/>
      <c r="C24" s="115"/>
      <c r="D24" s="109" t="s">
        <v>119</v>
      </c>
    </row>
    <row r="25" spans="2:4" x14ac:dyDescent="0.2">
      <c r="B25" s="110"/>
      <c r="C25" s="109" t="s">
        <v>193</v>
      </c>
      <c r="D25" s="109" t="s">
        <v>120</v>
      </c>
    </row>
    <row r="26" spans="2:4" x14ac:dyDescent="0.2">
      <c r="C26" s="109" t="s">
        <v>195</v>
      </c>
      <c r="D26" s="109" t="s">
        <v>104</v>
      </c>
    </row>
    <row r="27" spans="2:4" x14ac:dyDescent="0.2">
      <c r="C27" s="109" t="s">
        <v>190</v>
      </c>
      <c r="D27" s="109" t="s">
        <v>121</v>
      </c>
    </row>
    <row r="28" spans="2:4" x14ac:dyDescent="0.2">
      <c r="C28" s="109" t="s">
        <v>197</v>
      </c>
      <c r="D28" s="109" t="s">
        <v>122</v>
      </c>
    </row>
    <row r="29" spans="2:4" x14ac:dyDescent="0.2">
      <c r="C29" s="115"/>
      <c r="D29" s="109" t="s">
        <v>123</v>
      </c>
    </row>
    <row r="30" spans="2:4" x14ac:dyDescent="0.2">
      <c r="D30" s="109" t="s">
        <v>125</v>
      </c>
    </row>
    <row r="31" spans="2:4" x14ac:dyDescent="0.2">
      <c r="D31" s="109" t="s">
        <v>124</v>
      </c>
    </row>
    <row r="32" spans="2:4" x14ac:dyDescent="0.2">
      <c r="D32" s="109" t="s">
        <v>127</v>
      </c>
    </row>
    <row r="33" spans="4:4" x14ac:dyDescent="0.2">
      <c r="D33" s="109" t="s">
        <v>128</v>
      </c>
    </row>
    <row r="34" spans="4:4" x14ac:dyDescent="0.2">
      <c r="D34" s="109" t="s">
        <v>118</v>
      </c>
    </row>
    <row r="35" spans="4:4" x14ac:dyDescent="0.2">
      <c r="D35" s="109" t="s">
        <v>112</v>
      </c>
    </row>
  </sheetData>
  <sheetProtection algorithmName="SHA-512" hashValue="4aEFc0/wza/zO7QIhoN5uT7y7EBZXoWKWoPG/i3OTXWjxEaiWWQSS3zMyMgtOnWEdZxJ9prlUTC4F2zqsl2gOQ==" saltValue="j9SUVVZWqjEjUXg9zUB5lA==" spinCount="100000" sheet="1" object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projekt</vt:lpstr>
      <vt:lpstr>_vst</vt:lpstr>
      <vt:lpstr>kategorie</vt:lpstr>
      <vt:lpstr>měna</vt:lpstr>
      <vt:lpstr>projekt!Oblast_tisku</vt:lpstr>
      <vt:lpstr>zadatel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sefcik</cp:lastModifiedBy>
  <cp:lastPrinted>2021-06-30T13:57:48Z</cp:lastPrinted>
  <dcterms:created xsi:type="dcterms:W3CDTF">2014-10-10T08:25:14Z</dcterms:created>
  <dcterms:modified xsi:type="dcterms:W3CDTF">2021-09-02T10:37:21Z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DOC_TYPE">
    <vt:lpwstr>F032</vt:lpwstr>
  </property>
</Properties>
</file>