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N:\URO\OVM\Hromadná aktualizace Přílohy PROJEKT\"/>
    </mc:Choice>
  </mc:AlternateContent>
  <xr:revisionPtr revIDLastSave="0" documentId="13_ncr:1_{6BFDC1CF-FB49-4FB1-AAC7-7F78D69BD32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ojekt" sheetId="1" r:id="rId1"/>
    <sheet name="_vst" sheetId="2" state="hidden" r:id="rId2"/>
  </sheets>
  <definedNames>
    <definedName name="kategorie">_vst!$B$2:$B$12</definedName>
    <definedName name="měna">_vst!$D$2:$D$35</definedName>
    <definedName name="_xlnm.Print_Area" localSheetId="0">projekt!$A$1:$AN$180</definedName>
    <definedName name="vyrobky">_vst!#REF!</definedName>
    <definedName name="zadatel">_vst!$B$16:$B$17</definedName>
    <definedName name="zamereni">_vst!$E$2:$E$6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69" i="1" l="1"/>
  <c r="AT73" i="1" l="1"/>
  <c r="AU73" i="1" s="1"/>
  <c r="AT74" i="1"/>
  <c r="AT75" i="1"/>
  <c r="AT76" i="1"/>
  <c r="AT77" i="1"/>
  <c r="AT78" i="1"/>
  <c r="AT79" i="1"/>
  <c r="AT80" i="1"/>
  <c r="AT81" i="1"/>
  <c r="AT82" i="1"/>
  <c r="AT83" i="1"/>
  <c r="AT84" i="1"/>
  <c r="AT85" i="1"/>
  <c r="AT86" i="1"/>
  <c r="AT87" i="1"/>
  <c r="AT88" i="1"/>
  <c r="AT89" i="1"/>
  <c r="AT90" i="1"/>
  <c r="AT91" i="1"/>
  <c r="AT92" i="1"/>
  <c r="AT93" i="1"/>
  <c r="AT94" i="1"/>
  <c r="AT95" i="1"/>
  <c r="AT96" i="1"/>
  <c r="AT97" i="1"/>
  <c r="AT98" i="1"/>
  <c r="AT99" i="1"/>
  <c r="AT100" i="1"/>
  <c r="AT72" i="1"/>
  <c r="AU72" i="1" s="1"/>
  <c r="AU74" i="1"/>
  <c r="AU75" i="1"/>
  <c r="AU76" i="1"/>
  <c r="AU77" i="1"/>
  <c r="AU78" i="1"/>
  <c r="AU79" i="1"/>
  <c r="AU80" i="1"/>
  <c r="AU81" i="1"/>
  <c r="AU82" i="1"/>
  <c r="AU83" i="1"/>
  <c r="AU84" i="1"/>
  <c r="AU85" i="1"/>
  <c r="AU86" i="1"/>
  <c r="AU87" i="1"/>
  <c r="AU88" i="1"/>
  <c r="AU89" i="1"/>
  <c r="AU90" i="1"/>
  <c r="AU91" i="1"/>
  <c r="AU92" i="1"/>
  <c r="AU93" i="1"/>
  <c r="AU94" i="1"/>
  <c r="AU95" i="1"/>
  <c r="AU96" i="1"/>
  <c r="AU97" i="1"/>
  <c r="AU98" i="1"/>
  <c r="AU99" i="1"/>
  <c r="AU100" i="1"/>
  <c r="AS74" i="1" l="1"/>
  <c r="AS75" i="1"/>
  <c r="AS76" i="1"/>
  <c r="AS77" i="1"/>
  <c r="AS78" i="1"/>
  <c r="AS79" i="1"/>
  <c r="AS80" i="1"/>
  <c r="AS81" i="1"/>
  <c r="AS82" i="1"/>
  <c r="AS83" i="1"/>
  <c r="AS85" i="1"/>
  <c r="AS86" i="1"/>
  <c r="AS87" i="1"/>
  <c r="AS88" i="1"/>
  <c r="AS89" i="1"/>
  <c r="AS90" i="1"/>
  <c r="AS91" i="1"/>
  <c r="AS92" i="1"/>
  <c r="AS93" i="1"/>
  <c r="AS94" i="1"/>
  <c r="AS95" i="1"/>
  <c r="AS96" i="1"/>
  <c r="AS97" i="1"/>
  <c r="AS98" i="1"/>
  <c r="AS99" i="1"/>
  <c r="AS100" i="1"/>
  <c r="AB72" i="1" l="1"/>
  <c r="AR72" i="1"/>
  <c r="AS72" i="1" s="1"/>
  <c r="AB73" i="1"/>
  <c r="AB74" i="1"/>
  <c r="AB75" i="1"/>
  <c r="AB76" i="1"/>
  <c r="AB77" i="1"/>
  <c r="AB78" i="1"/>
  <c r="AB79" i="1"/>
  <c r="AB80" i="1"/>
  <c r="AB81" i="1"/>
  <c r="AB82" i="1"/>
  <c r="AB83" i="1"/>
  <c r="AB84" i="1"/>
  <c r="AB85" i="1"/>
  <c r="AB86" i="1"/>
  <c r="AB87" i="1"/>
  <c r="AB88" i="1"/>
  <c r="AB89" i="1"/>
  <c r="AB90" i="1"/>
  <c r="AB91" i="1"/>
  <c r="AB92" i="1"/>
  <c r="AB93" i="1"/>
  <c r="AB94" i="1"/>
  <c r="AB95" i="1"/>
  <c r="AB96" i="1"/>
  <c r="AB97" i="1"/>
  <c r="AB98" i="1"/>
  <c r="AB99" i="1"/>
  <c r="AB100" i="1"/>
  <c r="N129" i="1"/>
  <c r="I67" i="1"/>
  <c r="AR73" i="1"/>
  <c r="AR74" i="1"/>
  <c r="AR75" i="1"/>
  <c r="AR76" i="1"/>
  <c r="AR77" i="1"/>
  <c r="AR78" i="1"/>
  <c r="AR79" i="1"/>
  <c r="AR80" i="1"/>
  <c r="AR81" i="1"/>
  <c r="AR82" i="1"/>
  <c r="AR83" i="1"/>
  <c r="AR84" i="1"/>
  <c r="AR85" i="1"/>
  <c r="AR86" i="1"/>
  <c r="AR87" i="1"/>
  <c r="AR88" i="1"/>
  <c r="AR89" i="1"/>
  <c r="AR90" i="1"/>
  <c r="AR91" i="1"/>
  <c r="AR92" i="1"/>
  <c r="AR93" i="1"/>
  <c r="AR94" i="1"/>
  <c r="AR95" i="1"/>
  <c r="AR96" i="1"/>
  <c r="AR97" i="1"/>
  <c r="AR98" i="1"/>
  <c r="AR99" i="1"/>
  <c r="AR100" i="1"/>
  <c r="S129" i="1"/>
  <c r="AV99" i="1" l="1"/>
  <c r="AV75" i="1"/>
  <c r="AV91" i="1"/>
  <c r="AV96" i="1"/>
  <c r="AV97" i="1"/>
  <c r="AV94" i="1"/>
  <c r="AV86" i="1"/>
  <c r="AV78" i="1"/>
  <c r="AV81" i="1"/>
  <c r="AV100" i="1"/>
  <c r="AV92" i="1"/>
  <c r="AV84" i="1"/>
  <c r="AV76" i="1"/>
  <c r="AV89" i="1"/>
  <c r="AV73" i="1"/>
  <c r="AV95" i="1"/>
  <c r="AW73" i="1"/>
  <c r="AV88" i="1"/>
  <c r="AV80" i="1"/>
  <c r="AV93" i="1"/>
  <c r="AV85" i="1"/>
  <c r="AV77" i="1"/>
  <c r="AV98" i="1"/>
  <c r="AV90" i="1"/>
  <c r="AV82" i="1"/>
  <c r="AV74" i="1"/>
  <c r="AV87" i="1"/>
  <c r="AV79" i="1"/>
  <c r="A171" i="1" l="1"/>
  <c r="AF101" i="1" l="1"/>
  <c r="AV83" i="1"/>
  <c r="Y118" i="1"/>
  <c r="P115" i="1"/>
  <c r="AS73" i="1"/>
  <c r="AS84" i="1"/>
  <c r="AV72" i="1" l="1"/>
  <c r="AS101" i="1"/>
  <c r="Q16" i="1"/>
  <c r="AJ72" i="1" l="1"/>
  <c r="AW72" i="1"/>
  <c r="AN23" i="1"/>
  <c r="AB21" i="1" l="1"/>
  <c r="AJ80" i="1" l="1"/>
  <c r="AW80" i="1"/>
  <c r="AJ87" i="1"/>
  <c r="AW87" i="1"/>
  <c r="AJ78" i="1"/>
  <c r="AW78" i="1"/>
  <c r="AJ95" i="1"/>
  <c r="AW95" i="1"/>
  <c r="AJ94" i="1"/>
  <c r="AW94" i="1"/>
  <c r="AJ93" i="1"/>
  <c r="AW93" i="1"/>
  <c r="AJ85" i="1"/>
  <c r="AW85" i="1"/>
  <c r="AJ77" i="1"/>
  <c r="AW77" i="1"/>
  <c r="AJ76" i="1"/>
  <c r="AW76" i="1"/>
  <c r="AJ100" i="1"/>
  <c r="AW100" i="1"/>
  <c r="AJ84" i="1"/>
  <c r="AW84" i="1"/>
  <c r="AJ99" i="1"/>
  <c r="AW99" i="1"/>
  <c r="AJ91" i="1"/>
  <c r="AW91" i="1"/>
  <c r="AJ83" i="1"/>
  <c r="AW83" i="1"/>
  <c r="AJ75" i="1"/>
  <c r="AW75" i="1"/>
  <c r="AJ79" i="1"/>
  <c r="AW79" i="1"/>
  <c r="AJ74" i="1"/>
  <c r="AW74" i="1"/>
  <c r="AJ96" i="1"/>
  <c r="AW96" i="1"/>
  <c r="AJ88" i="1"/>
  <c r="AW88" i="1"/>
  <c r="AJ86" i="1"/>
  <c r="AW86" i="1"/>
  <c r="AJ92" i="1"/>
  <c r="AW92" i="1"/>
  <c r="AJ98" i="1"/>
  <c r="AW98" i="1"/>
  <c r="AJ90" i="1"/>
  <c r="AW90" i="1"/>
  <c r="AJ82" i="1"/>
  <c r="AW82" i="1"/>
  <c r="AJ97" i="1"/>
  <c r="AW97" i="1"/>
  <c r="AJ89" i="1"/>
  <c r="AW89" i="1"/>
  <c r="AJ81" i="1"/>
  <c r="AW81" i="1"/>
  <c r="AJ73" i="1"/>
  <c r="A153" i="1"/>
  <c r="A148" i="1"/>
  <c r="A143" i="1"/>
  <c r="AJ101" i="1" l="1"/>
  <c r="AT109" i="1"/>
  <c r="AT108" i="1"/>
  <c r="C7" i="2" l="1"/>
  <c r="Y115" i="1" l="1"/>
  <c r="AX73" i="1" l="1"/>
  <c r="AX74" i="1"/>
  <c r="AX75" i="1"/>
  <c r="AX76" i="1"/>
  <c r="AX77" i="1"/>
  <c r="AX78" i="1"/>
  <c r="AX79" i="1"/>
  <c r="AX80" i="1"/>
  <c r="AX81" i="1"/>
  <c r="AX82" i="1"/>
  <c r="AX83" i="1"/>
  <c r="AX84" i="1"/>
  <c r="AX85" i="1"/>
  <c r="AX86" i="1"/>
  <c r="AX87" i="1"/>
  <c r="AX88" i="1"/>
  <c r="AX89" i="1"/>
  <c r="AX90" i="1"/>
  <c r="AX91" i="1"/>
  <c r="AX92" i="1"/>
  <c r="AX93" i="1"/>
  <c r="AX94" i="1"/>
  <c r="AX95" i="1"/>
  <c r="AX96" i="1"/>
  <c r="AX97" i="1"/>
  <c r="AX98" i="1"/>
  <c r="AX99" i="1"/>
  <c r="AX100" i="1"/>
  <c r="AX72" i="1"/>
  <c r="AY73" i="1"/>
  <c r="AY74" i="1"/>
  <c r="AY75" i="1"/>
  <c r="AY76" i="1"/>
  <c r="AY77" i="1"/>
  <c r="AY78" i="1"/>
  <c r="AY79" i="1"/>
  <c r="AY80" i="1"/>
  <c r="AY81" i="1"/>
  <c r="AY82" i="1"/>
  <c r="AY83" i="1"/>
  <c r="AY84" i="1"/>
  <c r="AY85" i="1"/>
  <c r="AY86" i="1"/>
  <c r="AY87" i="1"/>
  <c r="AY88" i="1"/>
  <c r="AY89" i="1"/>
  <c r="AY90" i="1"/>
  <c r="AY91" i="1"/>
  <c r="AY92" i="1"/>
  <c r="AY93" i="1"/>
  <c r="AY94" i="1"/>
  <c r="AY95" i="1"/>
  <c r="AY96" i="1"/>
  <c r="AY97" i="1"/>
  <c r="AY98" i="1"/>
  <c r="AY99" i="1"/>
  <c r="AY100" i="1"/>
  <c r="U115" i="1"/>
  <c r="AY72" i="1"/>
  <c r="AT102" i="1" l="1"/>
  <c r="X104" i="1" s="1"/>
  <c r="P119" i="1"/>
  <c r="AN99" i="1"/>
  <c r="AT104" i="1" l="1"/>
  <c r="AL104" i="1" s="1"/>
  <c r="AT101" i="1"/>
  <c r="AN101" i="1" s="1"/>
  <c r="P109" i="1"/>
  <c r="P112" i="1" l="1"/>
  <c r="U112" i="1" s="1"/>
  <c r="Y117" i="1" l="1"/>
  <c r="Y116" i="1" s="1"/>
  <c r="Y114" i="1"/>
  <c r="Y113" i="1"/>
  <c r="Y109" i="1"/>
  <c r="P123" i="1"/>
  <c r="P122" i="1"/>
  <c r="P121" i="1"/>
  <c r="P118" i="1"/>
  <c r="U118" i="1" s="1"/>
  <c r="P117" i="1"/>
  <c r="P114" i="1"/>
  <c r="P113" i="1"/>
  <c r="U113" i="1" s="1"/>
  <c r="U109" i="1"/>
  <c r="AN83" i="1"/>
  <c r="AN85" i="1"/>
  <c r="AN87" i="1"/>
  <c r="AN88" i="1"/>
  <c r="AN89" i="1"/>
  <c r="AN90" i="1"/>
  <c r="AN91" i="1"/>
  <c r="AN93" i="1"/>
  <c r="AN94" i="1"/>
  <c r="AN95" i="1"/>
  <c r="AN96" i="1"/>
  <c r="AN100" i="1"/>
  <c r="AN82" i="1"/>
  <c r="AN84" i="1"/>
  <c r="AN86" i="1"/>
  <c r="AN92" i="1"/>
  <c r="AN97" i="1"/>
  <c r="AN98" i="1"/>
  <c r="AN79" i="1"/>
  <c r="AN73" i="1"/>
  <c r="AN74" i="1"/>
  <c r="AN75" i="1"/>
  <c r="AN76" i="1"/>
  <c r="AN77" i="1"/>
  <c r="AN78" i="1"/>
  <c r="AN80" i="1"/>
  <c r="AN81" i="1"/>
  <c r="AN72" i="1"/>
  <c r="AC115" i="1" l="1"/>
  <c r="Y111" i="1"/>
  <c r="P111" i="1"/>
  <c r="AC121" i="1"/>
  <c r="AC123" i="1"/>
  <c r="AC122" i="1"/>
  <c r="AC119" i="1"/>
  <c r="P120" i="1"/>
  <c r="P116" i="1"/>
  <c r="AC118" i="1"/>
  <c r="AC114" i="1"/>
  <c r="AJ102" i="1"/>
  <c r="AC112" i="1"/>
  <c r="AC109" i="1"/>
  <c r="AC113" i="1"/>
  <c r="AC117" i="1"/>
  <c r="AV108" i="1" l="1"/>
  <c r="AR16" i="1"/>
  <c r="V16" i="1" s="1"/>
  <c r="AR67" i="1"/>
  <c r="N67" i="1" s="1"/>
  <c r="AC111" i="1"/>
  <c r="AC120" i="1"/>
  <c r="AC116" i="1"/>
  <c r="Y110" i="1"/>
  <c r="Y124" i="1" s="1"/>
  <c r="AV111" i="1" s="1"/>
  <c r="W133" i="1" s="1"/>
  <c r="AG127" i="1" l="1"/>
  <c r="AC110" i="1"/>
  <c r="AC124" i="1" s="1"/>
  <c r="U117" i="1"/>
  <c r="U116" i="1" s="1"/>
  <c r="U114" i="1"/>
  <c r="U111" i="1" l="1"/>
  <c r="AC126" i="1"/>
  <c r="A138" i="1"/>
  <c r="A158" i="1" s="1"/>
  <c r="P110" i="1" l="1"/>
  <c r="P124" i="1" s="1"/>
  <c r="J158" i="1" l="1"/>
  <c r="N158" i="1" s="1"/>
  <c r="AR157" i="1"/>
  <c r="U110" i="1"/>
  <c r="U124" i="1" l="1"/>
  <c r="AR111" i="1" s="1"/>
  <c r="AV109" i="1" l="1"/>
  <c r="O131" i="1" s="1"/>
  <c r="AV110" i="1"/>
  <c r="O133" i="1" s="1"/>
  <c r="O129" i="1"/>
  <c r="AR112" i="1" l="1"/>
  <c r="U129" i="1" s="1"/>
  <c r="AZ72" i="1" l="1"/>
  <c r="AJ106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gross</author>
  </authors>
  <commentList>
    <comment ref="H141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38"/>
          </rPr>
          <t>Předpoklad, kdy dojde k zahájení prací (stavební, nákup technologie, apod. k tomuto datu se váže povinnost publicity</t>
        </r>
      </text>
    </comment>
  </commentList>
</comments>
</file>

<file path=xl/sharedStrings.xml><?xml version="1.0" encoding="utf-8"?>
<sst xmlns="http://schemas.openxmlformats.org/spreadsheetml/2006/main" count="240" uniqueCount="223">
  <si>
    <t>Obchodní firma/ název/ jméno žadatele</t>
  </si>
  <si>
    <t>Projekt</t>
  </si>
  <si>
    <t>Dlouhodobý finanční majetek</t>
  </si>
  <si>
    <t>Oběžná aktiva celkem</t>
  </si>
  <si>
    <t>pohledávky</t>
  </si>
  <si>
    <t>Ostatní výdaje projektu</t>
  </si>
  <si>
    <t>Výdaje celkem</t>
  </si>
  <si>
    <t>z toho:</t>
  </si>
  <si>
    <t>zásoby</t>
  </si>
  <si>
    <t>Vlastní zdroje žadatele</t>
  </si>
  <si>
    <t>Jiné úvěry</t>
  </si>
  <si>
    <t>Úvěrující společnost</t>
  </si>
  <si>
    <t>Datum poskytnutí</t>
  </si>
  <si>
    <t>Datum splatnosti</t>
  </si>
  <si>
    <t>Výše úvěru (Kč)</t>
  </si>
  <si>
    <t>Dotace a jiné podpory</t>
  </si>
  <si>
    <t>Název programu podpory</t>
  </si>
  <si>
    <t>Forma podpory</t>
  </si>
  <si>
    <t>Ostatní zdroje</t>
  </si>
  <si>
    <t>Výše (Kč)</t>
  </si>
  <si>
    <t>1. rok</t>
  </si>
  <si>
    <t>2. rok</t>
  </si>
  <si>
    <t>3. rok</t>
  </si>
  <si>
    <t>Výše podpory (Kč)</t>
  </si>
  <si>
    <t>d)</t>
  </si>
  <si>
    <t>Technicko-technologická charakteristika projektu (popis výrobního či jiného procesu, výkonové parametry)</t>
  </si>
  <si>
    <t>g)</t>
  </si>
  <si>
    <t>h)</t>
  </si>
  <si>
    <t>i)</t>
  </si>
  <si>
    <t>j)</t>
  </si>
  <si>
    <t>k)</t>
  </si>
  <si>
    <t>m)</t>
  </si>
  <si>
    <t>n)</t>
  </si>
  <si>
    <t>Hlavní předpoklady úspěšnosti projektu - silné stránky, rizika projektu (návaznost na jiné podnikatelské aktivity s nadstandardní úrovní vztahů, zapojení rodinných příslušníků atd.)</t>
  </si>
  <si>
    <t>Zvýhodněný úvěr</t>
  </si>
  <si>
    <t>IČO</t>
  </si>
  <si>
    <t>Dlouhodobý hmotný majetek (resp. hmotný majetek)</t>
  </si>
  <si>
    <t>Celkem</t>
  </si>
  <si>
    <t xml:space="preserve">z toho: </t>
  </si>
  <si>
    <t>Způsobilé výdaje projektu</t>
  </si>
  <si>
    <t>-</t>
  </si>
  <si>
    <t>stroje a zařízení celkem</t>
  </si>
  <si>
    <t>nové stroje a zařízení</t>
  </si>
  <si>
    <t>Výdaj</t>
  </si>
  <si>
    <t>Kategorie</t>
  </si>
  <si>
    <t>Nové stroje a zařízení</t>
  </si>
  <si>
    <t>Zásoby</t>
  </si>
  <si>
    <t>Pohledávky</t>
  </si>
  <si>
    <t>nelze ZVÚ?</t>
  </si>
  <si>
    <t>Hlášky</t>
  </si>
  <si>
    <t>použit ZÚV?</t>
  </si>
  <si>
    <t>výdaje nejsou kryty zdroji</t>
  </si>
  <si>
    <t>Jinými zdroji</t>
  </si>
  <si>
    <t>2. Předpokládané výdaje na realizaci projektu a jejich financování</t>
  </si>
  <si>
    <t>Jiné zdroje</t>
  </si>
  <si>
    <t>nemovité věci celkem</t>
  </si>
  <si>
    <t>Zařazení</t>
  </si>
  <si>
    <t>Zdroj</t>
  </si>
  <si>
    <t>Dlouhodobý nehmotný majetek</t>
  </si>
  <si>
    <t>Dlouhodobý nehmotný majetek (licence, know-how, software)</t>
  </si>
  <si>
    <t xml:space="preserve">Vstupy projektu (zajištěnost energie, vody, materiálu, zboží, hlavní dodavatelé - způsob zajištění) </t>
  </si>
  <si>
    <t>o)</t>
  </si>
  <si>
    <t>Strategie dalšího rozvoje žadatele</t>
  </si>
  <si>
    <t>ZÚV v povoleném rozmezí?</t>
  </si>
  <si>
    <t>ZÚV min.</t>
  </si>
  <si>
    <t>ZÚV max.</t>
  </si>
  <si>
    <t>výdaj nelze hradit ze Zvýhodněného úvěru</t>
  </si>
  <si>
    <t>součet výdajů za jednotlivé zdroje přesahuje celkovou výši výdajů projektu</t>
  </si>
  <si>
    <t>zdroje financování jsou nižší než celkové výdaje projektu</t>
  </si>
  <si>
    <t>V</t>
  </si>
  <si>
    <t>dne</t>
  </si>
  <si>
    <t>vyberte ANO/NE</t>
  </si>
  <si>
    <t>Jméno a příjmení osoby oprávněné zastupovat žadatele</t>
  </si>
  <si>
    <t>Razítko, pokud je součástí podpisu žadatele</t>
  </si>
  <si>
    <t>Kurz</t>
  </si>
  <si>
    <t>Pořizovací cena
(vč. DPH) v Kč</t>
  </si>
  <si>
    <t>Cizí
měna</t>
  </si>
  <si>
    <t>Cizí měna rozpor</t>
  </si>
  <si>
    <t>Cizí měna?</t>
  </si>
  <si>
    <t>Jakákoliv chyba</t>
  </si>
  <si>
    <t>Bude financován (údaje v Kč)</t>
  </si>
  <si>
    <t>1. Popis projektu</t>
  </si>
  <si>
    <t>Komentář ke všem zdrojům financování projektu (co tvoří vlastní zdroje, co tvoří cizí zdroje a jejich splatnost, existence podřízených závazků)</t>
  </si>
  <si>
    <t>Délka období čerpání</t>
  </si>
  <si>
    <t>(zbývá k zařazení:</t>
  </si>
  <si>
    <t>Odklad 1. splátky</t>
  </si>
  <si>
    <t>Délka splácení</t>
  </si>
  <si>
    <t>Výdaje celkem
(vč. DPH)</t>
  </si>
  <si>
    <r>
      <t>Předpoklad vynaložení výdajů</t>
    </r>
    <r>
      <rPr>
        <b/>
        <sz val="9"/>
        <rFont val="Arial"/>
        <family val="2"/>
        <charset val="238"/>
      </rPr>
      <t xml:space="preserve"> hrazených ze zvýhodněného úvěru</t>
    </r>
    <r>
      <rPr>
        <sz val="9"/>
        <rFont val="Arial"/>
        <family val="2"/>
        <charset val="238"/>
      </rPr>
      <t xml:space="preserve"> v jednotlivých letech realizace projektu</t>
    </r>
  </si>
  <si>
    <t>EUR</t>
  </si>
  <si>
    <t>Měny</t>
  </si>
  <si>
    <t>USD</t>
  </si>
  <si>
    <t>GBP</t>
  </si>
  <si>
    <t>AUD</t>
  </si>
  <si>
    <t>BRL</t>
  </si>
  <si>
    <t>BGN</t>
  </si>
  <si>
    <t>CNY</t>
  </si>
  <si>
    <t>DKK</t>
  </si>
  <si>
    <t>PHP</t>
  </si>
  <si>
    <t>HKD</t>
  </si>
  <si>
    <t>HRK</t>
  </si>
  <si>
    <t>INR</t>
  </si>
  <si>
    <t>IDR</t>
  </si>
  <si>
    <t>ISK</t>
  </si>
  <si>
    <t>ILS</t>
  </si>
  <si>
    <t>JPY</t>
  </si>
  <si>
    <t>ZAR</t>
  </si>
  <si>
    <t>KRW</t>
  </si>
  <si>
    <t>CAD</t>
  </si>
  <si>
    <t>HUF</t>
  </si>
  <si>
    <t>MYR</t>
  </si>
  <si>
    <t>MXN</t>
  </si>
  <si>
    <t>XDR</t>
  </si>
  <si>
    <t>NOK</t>
  </si>
  <si>
    <t>NZD</t>
  </si>
  <si>
    <t>PLN</t>
  </si>
  <si>
    <t>RON</t>
  </si>
  <si>
    <t>RUB</t>
  </si>
  <si>
    <t>SGD</t>
  </si>
  <si>
    <t>SEK</t>
  </si>
  <si>
    <t>CHF</t>
  </si>
  <si>
    <t>THB</t>
  </si>
  <si>
    <t>TRY</t>
  </si>
  <si>
    <t>specifikujte, jak souvisí pořízení/rekonstrukce nemovitosti s výdaji na stroje/zařízení</t>
  </si>
  <si>
    <t>specifikujte technologii, produkt či službu, která bude zavedena</t>
  </si>
  <si>
    <t>vzhledem k podílu výdajů na rekonstrukci nemovitosti je podmínkou podpory zavedení nové technologie, produktu či služby</t>
  </si>
  <si>
    <t>mezi způsobilými výdaji v bodě 2a jsou i výdaje na pořízení či rekonstrukci nemovitosti</t>
  </si>
  <si>
    <t>Obchodní firma / název / jméno avalisty</t>
  </si>
  <si>
    <t>IČ/RČ</t>
  </si>
  <si>
    <t>Sídlo společnosti / místo trvalého pobytu</t>
  </si>
  <si>
    <t>Majetkoprávní vztahy související s projektem (vlastnictví či pronájem pozemků, budov, strojů a jiného vybavení)</t>
  </si>
  <si>
    <t>Výdaje projektu celkem</t>
  </si>
  <si>
    <t>součet přesahuje výši výdajů financovaných zvýhodněným úvěrem</t>
  </si>
  <si>
    <t>Pořizovací cena
(vč. DPH) v měně pořízení</t>
  </si>
  <si>
    <t>vyberte z nabídky</t>
  </si>
  <si>
    <t>vyberte zaměření projektu</t>
  </si>
  <si>
    <t>p)</t>
  </si>
  <si>
    <t>4. Prohlášení žadatele</t>
  </si>
  <si>
    <t>q)</t>
  </si>
  <si>
    <t>prosím specifikujte</t>
  </si>
  <si>
    <t>Informace, jaký majetek bude pronajímán a k jakému účelu (např. pronájem výrobního zařízení v rámci kooperace s jiným podnikem)</t>
  </si>
  <si>
    <t>výše financování přesahuje pořizovací cenu</t>
  </si>
  <si>
    <t>Ostatní výdaje (nezpůsobilé)</t>
  </si>
  <si>
    <t>Podnik s krátkou historií</t>
  </si>
  <si>
    <t>Podnik s historií</t>
  </si>
  <si>
    <t xml:space="preserve"> - max.</t>
  </si>
  <si>
    <t>Žadatel</t>
  </si>
  <si>
    <r>
      <t>Podpis osoby oprávněné zastupovat žadatele</t>
    </r>
    <r>
      <rPr>
        <vertAlign val="superscript"/>
        <sz val="9"/>
        <rFont val="Arial"/>
        <family val="2"/>
        <charset val="238"/>
      </rPr>
      <t>1)</t>
    </r>
  </si>
  <si>
    <t>r)</t>
  </si>
  <si>
    <t>s)</t>
  </si>
  <si>
    <t>Dodavatelské zajištění realizace projektu (stavby, strojů, termíny dodávek, předpokládané platební podmínky, smluvní zajištěnívčetně smluv o smlouvách budoucích, závazné objednávky apod.)</t>
  </si>
  <si>
    <t>je vyplněna cizí měna bez kurzu či naopak kurz bez identifikace cizí měny</t>
  </si>
  <si>
    <t>musí být naplněna alespoň jedna z priorit inovativní projekt a/nebo inovativní či rychle se rozvíjející podnik</t>
  </si>
  <si>
    <t>naplnění priorit programu INFIN není vyplněno nebo je vyplněno jen částečně</t>
  </si>
  <si>
    <t>V případě projektu, který předpokládá pronájem movitých věcí pořízených s účastí prostředků zvýhodněného úvěru ČMZRB jiným podnikatelům k jejich podnikatelské činnosti, žadatel prohlašuje, že tento majetek bude pronajímán výhradně malým nebo středním podnikům, kteří jej budou po celou dobu pronájmu převážně používat k ekonomické činnosti podporované v programu S-podnik.</t>
  </si>
  <si>
    <t>Zaměření projektu</t>
  </si>
  <si>
    <t>založení nové provozovny</t>
  </si>
  <si>
    <t>rozšíření kapacity výroby/služeb</t>
  </si>
  <si>
    <t>rozšíření výrobního sortimentu</t>
  </si>
  <si>
    <t>zásadní změna celkového výrobního postupu</t>
  </si>
  <si>
    <t>zvýšení technolog. úrovně/konkurenceschopnosti</t>
  </si>
  <si>
    <t>Nezvoleno zaměření projektu</t>
  </si>
  <si>
    <t>Úhrada v cizí měně?</t>
  </si>
  <si>
    <t>Není vyplněno datum kurzu?</t>
  </si>
  <si>
    <t>uveďte datum kurzu</t>
  </si>
  <si>
    <t>Nezastavěný pozemek</t>
  </si>
  <si>
    <t>Koupě budovy (včetně pozemku)</t>
  </si>
  <si>
    <t>Výstavba budovy</t>
  </si>
  <si>
    <t>Použité/repasované stroje a zař.</t>
  </si>
  <si>
    <t>pořízení nezastavěných pozemků</t>
  </si>
  <si>
    <t>koupě budov (včetně pozemků)</t>
  </si>
  <si>
    <t>nástavby, přístavby, rekonstrukce</t>
  </si>
  <si>
    <t>výstavba budov</t>
  </si>
  <si>
    <t>použité a repasované stroje a zařízení</t>
  </si>
  <si>
    <t>ZÚV&gt;cena?</t>
  </si>
  <si>
    <t>překročen podíl financování úvěrem ČMZRB, je třeba upravit zdroje financování v bodě 2a</t>
  </si>
  <si>
    <t>Místo (místa) realizace projektu</t>
  </si>
  <si>
    <t>Popis záměru (projektu)</t>
  </si>
  <si>
    <t>Zabezpečení prodeje, hlavní odběratelé a jejich charakteristika a plánovaný objem odběru zboží/služeb (výhodou je doložení např. zápisy z jednání, předběžnými nabídkami, letters of intent), informace k inkasu peněžních prostředků a formě plateb od odběratelů</t>
  </si>
  <si>
    <t>Rozbor tržeb po náběhu projektu do horizontu 36 měsíců</t>
  </si>
  <si>
    <t>Rozbor provozních nákladů od náběhu projektu do horizontu 36 měsíců, kalkulace hlavních nákladových položek</t>
  </si>
  <si>
    <t>e)</t>
  </si>
  <si>
    <t>f)</t>
  </si>
  <si>
    <r>
      <t>a) Výčet výdajů na realizaci projektu</t>
    </r>
    <r>
      <rPr>
        <sz val="9"/>
        <rFont val="Arial"/>
        <family val="2"/>
        <charset val="238"/>
      </rPr>
      <t xml:space="preserve"> (do tabulky uveďte plánované výdaje v rámci projektu v Kč)</t>
    </r>
  </si>
  <si>
    <r>
      <t>b) Souhrnné údaje o výdajích na realizaci projektu</t>
    </r>
    <r>
      <rPr>
        <sz val="9"/>
        <rFont val="Arial"/>
        <family val="2"/>
        <charset val="238"/>
      </rPr>
      <t xml:space="preserve"> (údaje v Kč, vypočtené automaticky dle informací v bodě 2a)</t>
    </r>
  </si>
  <si>
    <t>c) Zdroje financování projektu (v Kč)</t>
  </si>
  <si>
    <t>Z čeho vychází rozbor nákladů a výnosů a tvorba zdrojů (například zkušenosti společníků či managementu z předchozích podnikání, marketingová studie žadatele nebo poradenského subjektu, výsledky obdobných provozů)</t>
  </si>
  <si>
    <t>Pokud některý z bodů není charakterizován, uveďte v příslušném poli text „neuvádí se“. V případě potřeby (např. složitější projekt) zpracujte popis projektu jako samostatný dokument a výše uvedené body použijte jako osnovu.</t>
  </si>
  <si>
    <r>
      <t>uveďte datum, k němuž byl použitý kurz ČNB stanoven (viz nápověda ke sloupci "</t>
    </r>
    <r>
      <rPr>
        <i/>
        <sz val="10"/>
        <rFont val="Arial"/>
        <family val="2"/>
        <charset val="238"/>
      </rPr>
      <t>Kurz" v tabulce 2a)</t>
    </r>
  </si>
  <si>
    <t>Nástavba, přístavba, rekonstr.</t>
  </si>
  <si>
    <t>Z toho DPH</t>
  </si>
  <si>
    <t>DPH&gt;PC?</t>
  </si>
  <si>
    <t>DPH v Kč</t>
  </si>
  <si>
    <t>Podíl Zvýhodněného úvěru na způsobilých výdajích:</t>
  </si>
  <si>
    <t>Je žadatel plátcem DPH?</t>
  </si>
  <si>
    <t>Neuvedeno plátce/neplátce</t>
  </si>
  <si>
    <t>uveďte, zda je žadatel plátcem DPH</t>
  </si>
  <si>
    <t>! opravte či doplňte údaje v bodě 2 !</t>
  </si>
  <si>
    <t>výše DPH přesahuje pořizovací cenu</t>
  </si>
  <si>
    <t>Bez DPH v Kč</t>
  </si>
  <si>
    <t>Podíl Zvýhodněného úvěru na způsobilých výdajích bez DPH:</t>
  </si>
  <si>
    <t>skutečný podíl</t>
  </si>
  <si>
    <t>Podíl jiných zdrojů financování na způsobilých výdajích celkem:</t>
  </si>
  <si>
    <t>způsobilé výdaje hrazené jinými zdroji</t>
  </si>
  <si>
    <t>podíl jiných zdrojů na způsobilých výdajích</t>
  </si>
  <si>
    <t>Překročeno financování ZÚV?</t>
  </si>
  <si>
    <t>Personální zajištění projektu, odborná garance, případná nově vzniklá pracovní místa zaměstnanců, zejména osob znevýhodněných na trhu práce (název pozice, stručné náplně práce, velikost úvazku)</t>
  </si>
  <si>
    <t>na zvýhodněném úvěru:</t>
  </si>
  <si>
    <r>
      <t xml:space="preserve">Dlouhodobý </t>
    </r>
    <r>
      <rPr>
        <b/>
        <sz val="9"/>
        <color rgb="FF5F5F5F"/>
        <rFont val="Arial"/>
        <family val="2"/>
        <charset val="238"/>
      </rPr>
      <t>nehmotný</t>
    </r>
    <r>
      <rPr>
        <sz val="9"/>
        <color rgb="FF5F5F5F"/>
        <rFont val="Arial"/>
        <family val="2"/>
        <charset val="238"/>
      </rPr>
      <t xml:space="preserve"> majetek - podíl na způsobilých výdajích:</t>
    </r>
  </si>
  <si>
    <t>DNIM na způsobilých výdajích</t>
  </si>
  <si>
    <t>DNIM na ZÚV</t>
  </si>
  <si>
    <t>Zahrnuje projekt činnost v oblasti pronájmu či operativního leasingu strojů/zařízení financovaných úvěrem NRB?</t>
  </si>
  <si>
    <t>Zvýhodněným úvěrem NRB</t>
  </si>
  <si>
    <t>Parametry úvěru NRB</t>
  </si>
  <si>
    <t>Max. podíl NRB</t>
  </si>
  <si>
    <t>Zvýhodněný úvěr NRB</t>
  </si>
  <si>
    <t>Ostatní požadované parametry zvýhodněného úvěru NRB (v měsících)</t>
  </si>
  <si>
    <t>1) Podpis musí být proveden před pracovníkem NRB nebo úředně ověřen.</t>
  </si>
  <si>
    <t>Předpokládané datum zahájení prací:</t>
  </si>
  <si>
    <t>Příloha Projekt žádosti o zvýhodněný úvěr v programu Spravedlivá transformace (OP ST)</t>
  </si>
  <si>
    <t>K přepočtu výdajů v cizí měně použit kurz ke dni (den podání žádosti o zvýhodněný úvěr):</t>
  </si>
  <si>
    <t>3. Směneční ručitelé (avalisté) zvýhodněného úvěru - vyplňte po dohodě s pracovníkem NRB</t>
  </si>
  <si>
    <t>(platná od 8. 7.2025)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</si>
</sst>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K_č_-;\-* #,##0.00\ _K_č_-;_-* &quot;-&quot;??\ _K_č_-;_-@_-"/>
    <numFmt numFmtId="165" formatCode="#,##0\ _K_č"/>
    <numFmt numFmtId="166" formatCode="#,##0\ &quot;Kč&quot;\)"/>
  </numFmts>
  <fonts count="27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1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9"/>
      <color rgb="FFFF0000"/>
      <name val="Arial"/>
      <family val="2"/>
      <charset val="238"/>
    </font>
    <font>
      <sz val="9"/>
      <color rgb="FFFF0000"/>
      <name val="Arial"/>
      <family val="2"/>
      <charset val="238"/>
    </font>
    <font>
      <sz val="9"/>
      <color rgb="FF0000FF"/>
      <name val="Arial"/>
      <family val="2"/>
      <charset val="238"/>
    </font>
    <font>
      <b/>
      <i/>
      <sz val="9"/>
      <name val="Arial"/>
      <family val="2"/>
      <charset val="238"/>
    </font>
    <font>
      <i/>
      <sz val="9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vertAlign val="superscript"/>
      <sz val="9"/>
      <name val="Arial"/>
      <family val="2"/>
      <charset val="238"/>
    </font>
    <font>
      <b/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sz val="9"/>
      <color theme="0" tint="-0.499984740745262"/>
      <name val="Arial"/>
      <family val="2"/>
      <charset val="238"/>
    </font>
    <font>
      <sz val="9"/>
      <color rgb="FF5F5F5F"/>
      <name val="Arial"/>
      <family val="2"/>
      <charset val="238"/>
    </font>
    <font>
      <b/>
      <sz val="9"/>
      <color rgb="FF5F5F5F"/>
      <name val="Arial"/>
      <family val="2"/>
      <charset val="238"/>
    </font>
    <font>
      <b/>
      <u/>
      <sz val="9"/>
      <name val="Arial"/>
      <family val="2"/>
      <charset val="238"/>
    </font>
    <font>
      <b/>
      <sz val="9"/>
      <color indexed="81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274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/>
    <xf numFmtId="0" fontId="1" fillId="0" borderId="0" xfId="0" applyFont="1" applyAlignment="1">
      <alignment horizontal="left" vertical="center" indent="1"/>
    </xf>
    <xf numFmtId="0" fontId="5" fillId="0" borderId="0" xfId="0" applyFont="1"/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 wrapText="1" indent="1"/>
    </xf>
    <xf numFmtId="165" fontId="1" fillId="0" borderId="0" xfId="0" applyNumberFormat="1" applyFont="1" applyAlignment="1">
      <alignment wrapText="1"/>
    </xf>
    <xf numFmtId="0" fontId="2" fillId="0" borderId="0" xfId="0" applyFont="1" applyAlignment="1">
      <alignment horizontal="left" vertical="center" wrapText="1" indent="1"/>
    </xf>
    <xf numFmtId="164" fontId="1" fillId="0" borderId="0" xfId="1" applyFont="1" applyBorder="1" applyAlignment="1" applyProtection="1">
      <alignment horizontal="right"/>
    </xf>
    <xf numFmtId="0" fontId="2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Alignment="1">
      <alignment wrapText="1"/>
    </xf>
    <xf numFmtId="4" fontId="1" fillId="0" borderId="0" xfId="0" applyNumberFormat="1" applyFont="1" applyAlignment="1">
      <alignment wrapText="1"/>
    </xf>
    <xf numFmtId="0" fontId="9" fillId="0" borderId="0" xfId="0" applyFont="1"/>
    <xf numFmtId="0" fontId="1" fillId="0" borderId="4" xfId="0" applyFont="1" applyBorder="1" applyAlignment="1">
      <alignment horizontal="center"/>
    </xf>
    <xf numFmtId="0" fontId="1" fillId="0" borderId="0" xfId="0" applyFont="1" applyAlignment="1">
      <alignment horizontal="left" indent="1"/>
    </xf>
    <xf numFmtId="0" fontId="1" fillId="0" borderId="4" xfId="0" applyFont="1" applyBorder="1"/>
    <xf numFmtId="165" fontId="1" fillId="0" borderId="0" xfId="0" applyNumberFormat="1" applyFont="1" applyAlignment="1">
      <alignment vertical="center"/>
    </xf>
    <xf numFmtId="165" fontId="1" fillId="0" borderId="0" xfId="0" applyNumberFormat="1" applyFont="1" applyAlignment="1">
      <alignment vertical="center" wrapText="1"/>
    </xf>
    <xf numFmtId="165" fontId="9" fillId="0" borderId="0" xfId="0" applyNumberFormat="1" applyFont="1" applyAlignment="1">
      <alignment vertical="center"/>
    </xf>
    <xf numFmtId="165" fontId="1" fillId="0" borderId="0" xfId="0" applyNumberFormat="1" applyFont="1" applyAlignment="1">
      <alignment horizontal="right" wrapText="1"/>
    </xf>
    <xf numFmtId="165" fontId="1" fillId="0" borderId="0" xfId="0" applyNumberFormat="1" applyFont="1"/>
    <xf numFmtId="165" fontId="10" fillId="0" borderId="0" xfId="0" applyNumberFormat="1" applyFont="1" applyAlignment="1">
      <alignment horizontal="left" vertical="center" indent="1"/>
    </xf>
    <xf numFmtId="4" fontId="2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4" fontId="2" fillId="0" borderId="0" xfId="0" applyNumberFormat="1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vertical="center" wrapText="1"/>
    </xf>
    <xf numFmtId="14" fontId="1" fillId="0" borderId="0" xfId="0" applyNumberFormat="1" applyFont="1" applyAlignment="1">
      <alignment vertical="center" wrapText="1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left"/>
    </xf>
    <xf numFmtId="3" fontId="1" fillId="0" borderId="4" xfId="0" applyNumberFormat="1" applyFont="1" applyBorder="1"/>
    <xf numFmtId="0" fontId="1" fillId="0" borderId="4" xfId="0" applyFont="1" applyBorder="1" applyAlignment="1">
      <alignment horizontal="left"/>
    </xf>
    <xf numFmtId="0" fontId="10" fillId="0" borderId="0" xfId="0" applyFont="1"/>
    <xf numFmtId="0" fontId="10" fillId="0" borderId="0" xfId="0" applyFont="1" applyAlignment="1">
      <alignment horizontal="left" indent="1"/>
    </xf>
    <xf numFmtId="0" fontId="1" fillId="0" borderId="3" xfId="0" applyFont="1" applyBorder="1" applyAlignment="1">
      <alignment horizontal="center"/>
    </xf>
    <xf numFmtId="0" fontId="13" fillId="3" borderId="0" xfId="0" applyFont="1" applyFill="1" applyAlignment="1">
      <alignment horizontal="right" vertical="top" wrapText="1"/>
    </xf>
    <xf numFmtId="0" fontId="1" fillId="3" borderId="0" xfId="0" applyFont="1" applyFill="1"/>
    <xf numFmtId="0" fontId="1" fillId="3" borderId="0" xfId="0" applyFont="1" applyFill="1" applyAlignment="1">
      <alignment horizontal="right" vertical="top" wrapText="1"/>
    </xf>
    <xf numFmtId="0" fontId="1" fillId="3" borderId="0" xfId="0" applyFont="1" applyFill="1" applyAlignment="1">
      <alignment horizontal="left" vertical="center" wrapText="1"/>
    </xf>
    <xf numFmtId="0" fontId="4" fillId="0" borderId="0" xfId="0" applyFont="1" applyAlignment="1">
      <alignment vertical="top" wrapText="1"/>
    </xf>
    <xf numFmtId="0" fontId="1" fillId="0" borderId="0" xfId="0" applyFont="1" applyAlignment="1">
      <alignment vertical="top" wrapText="1"/>
    </xf>
    <xf numFmtId="165" fontId="1" fillId="0" borderId="14" xfId="0" applyNumberFormat="1" applyFont="1" applyBorder="1" applyAlignment="1">
      <alignment horizontal="left" inden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indent="2"/>
    </xf>
    <xf numFmtId="165" fontId="10" fillId="0" borderId="14" xfId="0" applyNumberFormat="1" applyFont="1" applyBorder="1" applyAlignment="1">
      <alignment horizontal="left" indent="1"/>
    </xf>
    <xf numFmtId="166" fontId="1" fillId="0" borderId="0" xfId="0" applyNumberFormat="1" applyFont="1"/>
    <xf numFmtId="166" fontId="10" fillId="0" borderId="0" xfId="0" applyNumberFormat="1" applyFont="1"/>
    <xf numFmtId="0" fontId="1" fillId="0" borderId="0" xfId="0" applyFont="1" applyAlignment="1">
      <alignment horizontal="right" vertical="center" inden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right" vertical="center"/>
    </xf>
    <xf numFmtId="0" fontId="1" fillId="2" borderId="2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0" fontId="1" fillId="2" borderId="2" xfId="0" applyFont="1" applyFill="1" applyBorder="1" applyAlignment="1">
      <alignment horizontal="right" vertical="center"/>
    </xf>
    <xf numFmtId="0" fontId="6" fillId="2" borderId="5" xfId="0" applyFont="1" applyFill="1" applyBorder="1" applyAlignment="1">
      <alignment vertical="center"/>
    </xf>
    <xf numFmtId="0" fontId="6" fillId="2" borderId="2" xfId="0" applyFont="1" applyFill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0" fontId="1" fillId="2" borderId="5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left" vertical="center" indent="1"/>
    </xf>
    <xf numFmtId="0" fontId="6" fillId="2" borderId="2" xfId="0" applyFont="1" applyFill="1" applyBorder="1"/>
    <xf numFmtId="0" fontId="6" fillId="2" borderId="2" xfId="0" applyFont="1" applyFill="1" applyBorder="1" applyAlignment="1">
      <alignment wrapText="1"/>
    </xf>
    <xf numFmtId="0" fontId="1" fillId="2" borderId="2" xfId="0" applyFont="1" applyFill="1" applyBorder="1" applyAlignment="1">
      <alignment vertical="center" wrapText="1"/>
    </xf>
    <xf numFmtId="0" fontId="6" fillId="2" borderId="3" xfId="0" applyFont="1" applyFill="1" applyBorder="1" applyAlignment="1">
      <alignment vertical="center" wrapText="1"/>
    </xf>
    <xf numFmtId="165" fontId="1" fillId="0" borderId="0" xfId="0" applyNumberFormat="1" applyFont="1" applyAlignment="1">
      <alignment horizontal="right" vertical="center" indent="1"/>
    </xf>
    <xf numFmtId="0" fontId="1" fillId="3" borderId="0" xfId="0" applyFont="1" applyFill="1" applyAlignment="1">
      <alignment horizontal="left" vertical="center"/>
    </xf>
    <xf numFmtId="0" fontId="11" fillId="3" borderId="0" xfId="0" applyFont="1" applyFill="1" applyAlignment="1">
      <alignment horizontal="left" vertical="center" indent="1"/>
    </xf>
    <xf numFmtId="0" fontId="9" fillId="0" borderId="0" xfId="0" applyFont="1" applyAlignment="1">
      <alignment horizontal="right"/>
    </xf>
    <xf numFmtId="0" fontId="11" fillId="0" borderId="0" xfId="0" applyFont="1" applyAlignment="1">
      <alignment horizontal="left" vertical="center" indent="1"/>
    </xf>
    <xf numFmtId="0" fontId="1" fillId="3" borderId="0" xfId="0" applyFont="1" applyFill="1" applyAlignment="1">
      <alignment horizontal="right" vertical="center" wrapText="1"/>
    </xf>
    <xf numFmtId="0" fontId="1" fillId="3" borderId="0" xfId="0" applyFont="1" applyFill="1" applyAlignment="1">
      <alignment vertical="top" wrapText="1"/>
    </xf>
    <xf numFmtId="0" fontId="13" fillId="2" borderId="18" xfId="0" applyFont="1" applyFill="1" applyBorder="1" applyAlignment="1">
      <alignment vertical="center" wrapText="1"/>
    </xf>
    <xf numFmtId="0" fontId="13" fillId="2" borderId="17" xfId="0" applyFont="1" applyFill="1" applyBorder="1" applyAlignment="1">
      <alignment vertical="center"/>
    </xf>
    <xf numFmtId="0" fontId="11" fillId="2" borderId="19" xfId="0" applyFont="1" applyFill="1" applyBorder="1" applyAlignment="1">
      <alignment horizontal="right" indent="1"/>
    </xf>
    <xf numFmtId="0" fontId="2" fillId="0" borderId="0" xfId="0" applyFont="1" applyAlignment="1">
      <alignment horizontal="left" vertical="center"/>
    </xf>
    <xf numFmtId="0" fontId="15" fillId="0" borderId="0" xfId="0" applyFont="1"/>
    <xf numFmtId="0" fontId="1" fillId="2" borderId="13" xfId="0" applyFont="1" applyFill="1" applyBorder="1" applyAlignment="1">
      <alignment horizontal="center" vertical="center" wrapText="1"/>
    </xf>
    <xf numFmtId="0" fontId="1" fillId="2" borderId="29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 vertical="center" indent="1"/>
    </xf>
    <xf numFmtId="0" fontId="2" fillId="2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1" fillId="2" borderId="2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vertical="center"/>
    </xf>
    <xf numFmtId="0" fontId="6" fillId="2" borderId="2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0" fontId="1" fillId="3" borderId="0" xfId="0" applyFont="1" applyFill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" fillId="0" borderId="0" xfId="0" applyFont="1" applyAlignment="1">
      <alignment horizontal="left" vertical="center" wrapText="1"/>
    </xf>
    <xf numFmtId="165" fontId="1" fillId="0" borderId="0" xfId="0" applyNumberFormat="1" applyFont="1" applyAlignment="1">
      <alignment horizontal="right" vertical="center" wrapText="1"/>
    </xf>
    <xf numFmtId="0" fontId="10" fillId="0" borderId="0" xfId="0" applyFont="1" applyAlignment="1">
      <alignment horizontal="left" vertical="center"/>
    </xf>
    <xf numFmtId="49" fontId="1" fillId="3" borderId="0" xfId="0" applyNumberFormat="1" applyFont="1" applyFill="1" applyAlignment="1">
      <alignment horizontal="left" vertical="top" wrapText="1"/>
    </xf>
    <xf numFmtId="49" fontId="2" fillId="3" borderId="0" xfId="0" applyNumberFormat="1" applyFont="1" applyFill="1" applyAlignment="1">
      <alignment horizontal="left" vertical="top"/>
    </xf>
    <xf numFmtId="49" fontId="1" fillId="3" borderId="0" xfId="0" applyNumberFormat="1" applyFont="1" applyFill="1" applyAlignment="1">
      <alignment horizontal="left" vertical="top"/>
    </xf>
    <xf numFmtId="49" fontId="2" fillId="3" borderId="0" xfId="0" applyNumberFormat="1" applyFont="1" applyFill="1" applyAlignment="1">
      <alignment horizontal="right" vertical="top" inden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7" fillId="0" borderId="0" xfId="0" applyFont="1" applyAlignment="1">
      <alignment horizontal="left" vertical="top"/>
    </xf>
    <xf numFmtId="0" fontId="18" fillId="0" borderId="0" xfId="0" applyFont="1"/>
    <xf numFmtId="0" fontId="19" fillId="0" borderId="0" xfId="0" applyFont="1" applyAlignment="1">
      <alignment horizontal="left" vertical="top"/>
    </xf>
    <xf numFmtId="0" fontId="19" fillId="0" borderId="0" xfId="0" applyFont="1"/>
    <xf numFmtId="0" fontId="19" fillId="0" borderId="0" xfId="0" quotePrefix="1" applyFont="1" applyAlignment="1">
      <alignment horizontal="left" vertical="top"/>
    </xf>
    <xf numFmtId="0" fontId="19" fillId="0" borderId="0" xfId="0" quotePrefix="1" applyFont="1"/>
    <xf numFmtId="0" fontId="21" fillId="0" borderId="0" xfId="0" applyFont="1"/>
    <xf numFmtId="0" fontId="19" fillId="0" borderId="0" xfId="0" applyFont="1" applyAlignment="1">
      <alignment horizontal="left" vertical="top" wrapText="1"/>
    </xf>
    <xf numFmtId="3" fontId="1" fillId="0" borderId="4" xfId="0" applyNumberFormat="1" applyFont="1" applyBorder="1" applyAlignment="1">
      <alignment horizontal="right"/>
    </xf>
    <xf numFmtId="0" fontId="22" fillId="0" borderId="0" xfId="0" applyFont="1" applyAlignment="1">
      <alignment vertical="center"/>
    </xf>
    <xf numFmtId="10" fontId="2" fillId="0" borderId="0" xfId="0" applyNumberFormat="1" applyFont="1" applyAlignment="1">
      <alignment horizontal="center" vertical="center" wrapText="1"/>
    </xf>
    <xf numFmtId="0" fontId="2" fillId="0" borderId="0" xfId="0" quotePrefix="1" applyFont="1" applyAlignment="1">
      <alignment horizontal="right" vertical="center"/>
    </xf>
    <xf numFmtId="9" fontId="2" fillId="0" borderId="0" xfId="0" applyNumberFormat="1" applyFont="1" applyAlignment="1">
      <alignment horizontal="left" vertical="center"/>
    </xf>
    <xf numFmtId="0" fontId="1" fillId="0" borderId="4" xfId="0" applyFont="1" applyBorder="1" applyAlignment="1">
      <alignment horizontal="right"/>
    </xf>
    <xf numFmtId="10" fontId="1" fillId="0" borderId="4" xfId="0" applyNumberFormat="1" applyFont="1" applyBorder="1"/>
    <xf numFmtId="0" fontId="1" fillId="0" borderId="1" xfId="0" applyFont="1" applyBorder="1"/>
    <xf numFmtId="0" fontId="1" fillId="0" borderId="3" xfId="0" applyFont="1" applyBorder="1"/>
    <xf numFmtId="0" fontId="23" fillId="0" borderId="0" xfId="0" applyFont="1" applyAlignment="1">
      <alignment vertical="center"/>
    </xf>
    <xf numFmtId="0" fontId="23" fillId="0" borderId="0" xfId="0" applyFont="1" applyAlignment="1">
      <alignment horizontal="center" vertical="center"/>
    </xf>
    <xf numFmtId="0" fontId="24" fillId="0" borderId="0" xfId="0" applyFont="1" applyAlignment="1">
      <alignment horizontal="left" vertical="center" wrapText="1" indent="1"/>
    </xf>
    <xf numFmtId="165" fontId="23" fillId="0" borderId="0" xfId="0" applyNumberFormat="1" applyFont="1" applyAlignment="1">
      <alignment wrapText="1"/>
    </xf>
    <xf numFmtId="165" fontId="23" fillId="0" borderId="0" xfId="0" applyNumberFormat="1" applyFont="1" applyAlignment="1">
      <alignment horizontal="right" vertical="center" indent="1"/>
    </xf>
    <xf numFmtId="0" fontId="23" fillId="0" borderId="0" xfId="0" quotePrefix="1" applyFont="1" applyAlignment="1">
      <alignment horizontal="left" vertical="center" indent="1"/>
    </xf>
    <xf numFmtId="0" fontId="24" fillId="0" borderId="0" xfId="0" applyFont="1" applyAlignment="1">
      <alignment horizontal="left" vertical="center" indent="1"/>
    </xf>
    <xf numFmtId="9" fontId="24" fillId="0" borderId="0" xfId="0" applyNumberFormat="1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3" fillId="0" borderId="0" xfId="0" applyFont="1"/>
    <xf numFmtId="0" fontId="23" fillId="0" borderId="0" xfId="0" quotePrefix="1" applyFont="1" applyAlignment="1">
      <alignment horizontal="right" vertical="center" indent="1"/>
    </xf>
    <xf numFmtId="0" fontId="24" fillId="0" borderId="0" xfId="0" quotePrefix="1" applyFont="1" applyAlignment="1">
      <alignment horizontal="left" vertical="center" indent="1"/>
    </xf>
    <xf numFmtId="0" fontId="23" fillId="0" borderId="0" xfId="0" applyFont="1" applyAlignment="1">
      <alignment horizontal="left" vertical="center" indent="1"/>
    </xf>
    <xf numFmtId="10" fontId="24" fillId="0" borderId="0" xfId="0" applyNumberFormat="1" applyFont="1" applyAlignment="1">
      <alignment horizontal="center" vertical="center" wrapText="1"/>
    </xf>
    <xf numFmtId="0" fontId="24" fillId="0" borderId="0" xfId="0" quotePrefix="1" applyFont="1" applyAlignment="1">
      <alignment horizontal="right" vertical="center"/>
    </xf>
    <xf numFmtId="0" fontId="25" fillId="0" borderId="0" xfId="0" applyFont="1" applyAlignment="1">
      <alignment horizontal="right" vertical="center"/>
    </xf>
    <xf numFmtId="3" fontId="2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top" wrapText="1"/>
    </xf>
    <xf numFmtId="14" fontId="1" fillId="0" borderId="4" xfId="0" applyNumberFormat="1" applyFont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165" fontId="1" fillId="0" borderId="1" xfId="0" applyNumberFormat="1" applyFont="1" applyBorder="1" applyAlignment="1" applyProtection="1">
      <alignment horizontal="right" vertical="center" wrapText="1"/>
      <protection locked="0"/>
    </xf>
    <xf numFmtId="165" fontId="1" fillId="0" borderId="2" xfId="0" applyNumberFormat="1" applyFont="1" applyBorder="1" applyAlignment="1" applyProtection="1">
      <alignment horizontal="right" vertical="center" wrapText="1"/>
      <protection locked="0"/>
    </xf>
    <xf numFmtId="165" fontId="1" fillId="0" borderId="3" xfId="0" applyNumberFormat="1" applyFont="1" applyBorder="1" applyAlignment="1" applyProtection="1">
      <alignment horizontal="right" vertical="center" wrapText="1"/>
      <protection locked="0"/>
    </xf>
    <xf numFmtId="165" fontId="1" fillId="2" borderId="4" xfId="0" applyNumberFormat="1" applyFont="1" applyFill="1" applyBorder="1" applyAlignment="1">
      <alignment horizontal="right" vertical="center" wrapText="1"/>
    </xf>
    <xf numFmtId="0" fontId="1" fillId="0" borderId="1" xfId="0" applyFont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horizontal="left" vertical="center" wrapText="1"/>
      <protection locked="0"/>
    </xf>
    <xf numFmtId="0" fontId="1" fillId="0" borderId="3" xfId="0" applyFont="1" applyBorder="1" applyAlignment="1" applyProtection="1">
      <alignment horizontal="left" vertical="center" wrapText="1"/>
      <protection locked="0"/>
    </xf>
    <xf numFmtId="0" fontId="2" fillId="2" borderId="1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166" fontId="1" fillId="0" borderId="0" xfId="0" applyNumberFormat="1" applyFont="1" applyAlignment="1">
      <alignment horizontal="left"/>
    </xf>
    <xf numFmtId="4" fontId="2" fillId="2" borderId="4" xfId="0" applyNumberFormat="1" applyFont="1" applyFill="1" applyBorder="1" applyAlignment="1">
      <alignment horizontal="center" vertical="center" wrapText="1"/>
    </xf>
    <xf numFmtId="165" fontId="2" fillId="2" borderId="4" xfId="0" applyNumberFormat="1" applyFont="1" applyFill="1" applyBorder="1" applyAlignment="1">
      <alignment horizontal="right" vertical="center" wrapText="1"/>
    </xf>
    <xf numFmtId="0" fontId="2" fillId="0" borderId="0" xfId="0" applyFont="1" applyAlignment="1">
      <alignment horizontal="left"/>
    </xf>
    <xf numFmtId="0" fontId="2" fillId="0" borderId="5" xfId="0" applyFont="1" applyBorder="1" applyAlignment="1">
      <alignment horizontal="left"/>
    </xf>
    <xf numFmtId="4" fontId="2" fillId="2" borderId="1" xfId="0" applyNumberFormat="1" applyFont="1" applyFill="1" applyBorder="1" applyAlignment="1">
      <alignment horizontal="center" vertical="center" wrapText="1"/>
    </xf>
    <xf numFmtId="4" fontId="2" fillId="2" borderId="2" xfId="0" applyNumberFormat="1" applyFont="1" applyFill="1" applyBorder="1" applyAlignment="1">
      <alignment horizontal="center" vertical="center" wrapText="1"/>
    </xf>
    <xf numFmtId="4" fontId="2" fillId="2" borderId="3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165" fontId="1" fillId="2" borderId="15" xfId="0" applyNumberFormat="1" applyFont="1" applyFill="1" applyBorder="1" applyAlignment="1">
      <alignment horizontal="right" vertical="center" wrapText="1"/>
    </xf>
    <xf numFmtId="165" fontId="1" fillId="2" borderId="4" xfId="0" quotePrefix="1" applyNumberFormat="1" applyFont="1" applyFill="1" applyBorder="1" applyAlignment="1">
      <alignment horizontal="right" vertical="center" wrapText="1"/>
    </xf>
    <xf numFmtId="0" fontId="1" fillId="0" borderId="4" xfId="0" applyFont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>
      <alignment horizontal="center" vertical="center" wrapText="1"/>
    </xf>
    <xf numFmtId="165" fontId="2" fillId="2" borderId="26" xfId="0" applyNumberFormat="1" applyFont="1" applyFill="1" applyBorder="1" applyAlignment="1">
      <alignment horizontal="right" vertical="center" wrapText="1"/>
    </xf>
    <xf numFmtId="165" fontId="2" fillId="2" borderId="27" xfId="0" applyNumberFormat="1" applyFont="1" applyFill="1" applyBorder="1" applyAlignment="1">
      <alignment horizontal="right" vertical="center" wrapText="1"/>
    </xf>
    <xf numFmtId="165" fontId="2" fillId="2" borderId="28" xfId="0" applyNumberFormat="1" applyFont="1" applyFill="1" applyBorder="1" applyAlignment="1">
      <alignment horizontal="right" vertical="center" wrapText="1"/>
    </xf>
    <xf numFmtId="0" fontId="1" fillId="0" borderId="0" xfId="0" applyFont="1" applyAlignment="1">
      <alignment horizontal="left" vertical="top" wrapText="1"/>
    </xf>
    <xf numFmtId="0" fontId="13" fillId="2" borderId="17" xfId="0" applyFont="1" applyFill="1" applyBorder="1" applyAlignment="1">
      <alignment horizontal="left" vertical="center" wrapText="1"/>
    </xf>
    <xf numFmtId="0" fontId="13" fillId="2" borderId="18" xfId="0" applyFont="1" applyFill="1" applyBorder="1" applyAlignment="1">
      <alignment horizontal="left" vertical="center" wrapText="1"/>
    </xf>
    <xf numFmtId="0" fontId="13" fillId="2" borderId="19" xfId="0" applyFont="1" applyFill="1" applyBorder="1" applyAlignment="1">
      <alignment horizontal="left" vertical="center" wrapText="1"/>
    </xf>
    <xf numFmtId="49" fontId="1" fillId="3" borderId="20" xfId="0" applyNumberFormat="1" applyFont="1" applyFill="1" applyBorder="1" applyAlignment="1" applyProtection="1">
      <alignment horizontal="left" vertical="top" wrapText="1"/>
      <protection locked="0"/>
    </xf>
    <xf numFmtId="49" fontId="1" fillId="3" borderId="21" xfId="0" applyNumberFormat="1" applyFont="1" applyFill="1" applyBorder="1" applyAlignment="1" applyProtection="1">
      <alignment horizontal="left" vertical="top" wrapText="1"/>
      <protection locked="0"/>
    </xf>
    <xf numFmtId="49" fontId="1" fillId="3" borderId="22" xfId="0" applyNumberFormat="1" applyFont="1" applyFill="1" applyBorder="1" applyAlignment="1" applyProtection="1">
      <alignment horizontal="left" vertical="top" wrapText="1"/>
      <protection locked="0"/>
    </xf>
    <xf numFmtId="165" fontId="1" fillId="2" borderId="1" xfId="0" applyNumberFormat="1" applyFont="1" applyFill="1" applyBorder="1" applyAlignment="1">
      <alignment horizontal="right" vertical="center" wrapText="1"/>
    </xf>
    <xf numFmtId="165" fontId="1" fillId="2" borderId="2" xfId="0" applyNumberFormat="1" applyFont="1" applyFill="1" applyBorder="1" applyAlignment="1">
      <alignment horizontal="right" vertical="center" wrapText="1"/>
    </xf>
    <xf numFmtId="165" fontId="1" fillId="2" borderId="3" xfId="0" applyNumberFormat="1" applyFont="1" applyFill="1" applyBorder="1" applyAlignment="1">
      <alignment horizontal="right" vertical="center" wrapText="1"/>
    </xf>
    <xf numFmtId="166" fontId="1" fillId="0" borderId="0" xfId="0" applyNumberFormat="1" applyFont="1" applyAlignment="1">
      <alignment horizontal="left" wrapText="1"/>
    </xf>
    <xf numFmtId="165" fontId="2" fillId="2" borderId="1" xfId="0" applyNumberFormat="1" applyFont="1" applyFill="1" applyBorder="1" applyAlignment="1">
      <alignment horizontal="right" vertical="center" wrapText="1"/>
    </xf>
    <xf numFmtId="165" fontId="2" fillId="2" borderId="2" xfId="0" applyNumberFormat="1" applyFont="1" applyFill="1" applyBorder="1" applyAlignment="1">
      <alignment horizontal="right" vertical="center" wrapText="1"/>
    </xf>
    <xf numFmtId="165" fontId="2" fillId="2" borderId="3" xfId="0" applyNumberFormat="1" applyFont="1" applyFill="1" applyBorder="1" applyAlignment="1">
      <alignment horizontal="right" vertical="center" wrapText="1"/>
    </xf>
    <xf numFmtId="165" fontId="2" fillId="2" borderId="11" xfId="0" applyNumberFormat="1" applyFont="1" applyFill="1" applyBorder="1" applyAlignment="1">
      <alignment horizontal="right" vertical="center" wrapText="1"/>
    </xf>
    <xf numFmtId="165" fontId="2" fillId="2" borderId="12" xfId="0" applyNumberFormat="1" applyFont="1" applyFill="1" applyBorder="1" applyAlignment="1">
      <alignment horizontal="right" vertical="center" wrapText="1"/>
    </xf>
    <xf numFmtId="14" fontId="1" fillId="0" borderId="1" xfId="0" applyNumberFormat="1" applyFont="1" applyBorder="1" applyAlignment="1" applyProtection="1">
      <alignment horizontal="left"/>
      <protection locked="0"/>
    </xf>
    <xf numFmtId="14" fontId="1" fillId="0" borderId="2" xfId="0" applyNumberFormat="1" applyFont="1" applyBorder="1" applyAlignment="1" applyProtection="1">
      <alignment horizontal="left"/>
      <protection locked="0"/>
    </xf>
    <xf numFmtId="14" fontId="1" fillId="0" borderId="3" xfId="0" applyNumberFormat="1" applyFont="1" applyBorder="1" applyAlignment="1" applyProtection="1">
      <alignment horizontal="left"/>
      <protection locked="0"/>
    </xf>
    <xf numFmtId="0" fontId="1" fillId="0" borderId="4" xfId="0" applyFont="1" applyBorder="1" applyAlignment="1" applyProtection="1">
      <alignment horizontal="left" vertical="center"/>
      <protection locked="0"/>
    </xf>
    <xf numFmtId="0" fontId="5" fillId="0" borderId="4" xfId="0" applyFont="1" applyBorder="1" applyAlignment="1" applyProtection="1">
      <alignment horizontal="left"/>
      <protection locked="0"/>
    </xf>
    <xf numFmtId="0" fontId="5" fillId="0" borderId="4" xfId="0" applyFont="1" applyBorder="1"/>
    <xf numFmtId="14" fontId="1" fillId="0" borderId="16" xfId="0" applyNumberFormat="1" applyFont="1" applyBorder="1" applyAlignment="1" applyProtection="1">
      <alignment horizontal="left"/>
      <protection locked="0"/>
    </xf>
    <xf numFmtId="0" fontId="1" fillId="0" borderId="16" xfId="0" applyFont="1" applyBorder="1" applyAlignment="1" applyProtection="1">
      <alignment horizontal="left"/>
      <protection locked="0"/>
    </xf>
    <xf numFmtId="49" fontId="1" fillId="0" borderId="4" xfId="0" applyNumberFormat="1" applyFont="1" applyBorder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wrapText="1"/>
    </xf>
    <xf numFmtId="0" fontId="5" fillId="2" borderId="3" xfId="0" applyFont="1" applyFill="1" applyBorder="1" applyAlignment="1">
      <alignment wrapText="1"/>
    </xf>
    <xf numFmtId="0" fontId="1" fillId="2" borderId="4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wrapText="1"/>
    </xf>
    <xf numFmtId="0" fontId="1" fillId="3" borderId="0" xfId="0" applyFont="1" applyFill="1" applyAlignment="1">
      <alignment horizontal="left" vertical="top" wrapText="1"/>
    </xf>
    <xf numFmtId="3" fontId="2" fillId="0" borderId="0" xfId="0" applyNumberFormat="1" applyFont="1" applyAlignment="1">
      <alignment horizontal="left" vertical="center"/>
    </xf>
    <xf numFmtId="0" fontId="8" fillId="0" borderId="0" xfId="0" applyFont="1"/>
    <xf numFmtId="0" fontId="2" fillId="2" borderId="4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165" fontId="1" fillId="0" borderId="4" xfId="0" applyNumberFormat="1" applyFont="1" applyBorder="1" applyAlignment="1" applyProtection="1">
      <alignment horizontal="right" vertical="center" wrapText="1"/>
      <protection locked="0"/>
    </xf>
    <xf numFmtId="0" fontId="7" fillId="2" borderId="2" xfId="0" applyFont="1" applyFill="1" applyBorder="1" applyAlignment="1">
      <alignment vertical="center" wrapText="1"/>
    </xf>
    <xf numFmtId="0" fontId="14" fillId="2" borderId="2" xfId="0" applyFont="1" applyFill="1" applyBorder="1"/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horizontal="left" vertical="center" wrapText="1"/>
    </xf>
    <xf numFmtId="0" fontId="5" fillId="2" borderId="2" xfId="0" applyFont="1" applyFill="1" applyBorder="1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49" fontId="1" fillId="0" borderId="1" xfId="0" applyNumberFormat="1" applyFont="1" applyBorder="1" applyAlignment="1" applyProtection="1">
      <alignment horizontal="left" vertical="center" wrapText="1"/>
      <protection locked="0"/>
    </xf>
    <xf numFmtId="49" fontId="1" fillId="0" borderId="2" xfId="0" applyNumberFormat="1" applyFont="1" applyBorder="1" applyAlignment="1" applyProtection="1">
      <alignment horizontal="left" vertical="center" wrapText="1"/>
      <protection locked="0"/>
    </xf>
    <xf numFmtId="49" fontId="1" fillId="0" borderId="3" xfId="0" applyNumberFormat="1" applyFont="1" applyBorder="1" applyAlignment="1" applyProtection="1">
      <alignment horizontal="left" vertical="center" wrapText="1"/>
      <protection locked="0"/>
    </xf>
    <xf numFmtId="0" fontId="4" fillId="0" borderId="0" xfId="0" applyFont="1" applyAlignment="1">
      <alignment horizontal="center" vertical="top" wrapText="1"/>
    </xf>
    <xf numFmtId="165" fontId="1" fillId="2" borderId="9" xfId="0" applyNumberFormat="1" applyFont="1" applyFill="1" applyBorder="1" applyAlignment="1">
      <alignment horizontal="right" vertical="center" wrapText="1"/>
    </xf>
    <xf numFmtId="165" fontId="1" fillId="2" borderId="5" xfId="0" applyNumberFormat="1" applyFont="1" applyFill="1" applyBorder="1" applyAlignment="1">
      <alignment horizontal="right" vertical="center" wrapText="1"/>
    </xf>
    <xf numFmtId="165" fontId="1" fillId="2" borderId="10" xfId="0" applyNumberFormat="1" applyFont="1" applyFill="1" applyBorder="1" applyAlignment="1">
      <alignment horizontal="right" vertical="center" wrapText="1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6" fillId="2" borderId="2" xfId="0" applyFont="1" applyFill="1" applyBorder="1" applyAlignment="1">
      <alignment vertical="center" wrapText="1"/>
    </xf>
    <xf numFmtId="0" fontId="2" fillId="2" borderId="6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7" fillId="2" borderId="7" xfId="0" applyFont="1" applyFill="1" applyBorder="1" applyAlignment="1">
      <alignment vertical="center" wrapText="1"/>
    </xf>
    <xf numFmtId="0" fontId="2" fillId="2" borderId="30" xfId="0" applyFont="1" applyFill="1" applyBorder="1" applyAlignment="1">
      <alignment horizontal="left" vertical="center" wrapText="1"/>
    </xf>
    <xf numFmtId="0" fontId="2" fillId="2" borderId="27" xfId="0" applyFont="1" applyFill="1" applyBorder="1" applyAlignment="1">
      <alignment horizontal="left" vertical="center" wrapText="1"/>
    </xf>
    <xf numFmtId="0" fontId="7" fillId="2" borderId="27" xfId="0" applyFont="1" applyFill="1" applyBorder="1" applyAlignment="1">
      <alignment vertical="center" wrapText="1"/>
    </xf>
    <xf numFmtId="0" fontId="7" fillId="2" borderId="31" xfId="0" applyFont="1" applyFill="1" applyBorder="1" applyAlignment="1">
      <alignment vertical="center" wrapText="1"/>
    </xf>
    <xf numFmtId="165" fontId="1" fillId="2" borderId="13" xfId="0" quotePrefix="1" applyNumberFormat="1" applyFont="1" applyFill="1" applyBorder="1" applyAlignment="1">
      <alignment horizontal="right" vertical="center" wrapText="1"/>
    </xf>
    <xf numFmtId="10" fontId="24" fillId="2" borderId="32" xfId="0" applyNumberFormat="1" applyFont="1" applyFill="1" applyBorder="1" applyAlignment="1">
      <alignment horizontal="center" vertical="center" wrapText="1"/>
    </xf>
    <xf numFmtId="10" fontId="24" fillId="2" borderId="33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left" vertical="center" wrapText="1"/>
    </xf>
    <xf numFmtId="0" fontId="1" fillId="2" borderId="7" xfId="0" applyFont="1" applyFill="1" applyBorder="1" applyAlignment="1">
      <alignment horizontal="left" vertical="center" wrapText="1"/>
    </xf>
    <xf numFmtId="0" fontId="1" fillId="2" borderId="8" xfId="0" applyFont="1" applyFill="1" applyBorder="1" applyAlignment="1">
      <alignment horizontal="left" vertical="center" wrapText="1"/>
    </xf>
    <xf numFmtId="0" fontId="1" fillId="2" borderId="9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1" fillId="2" borderId="10" xfId="0" applyFont="1" applyFill="1" applyBorder="1" applyAlignment="1">
      <alignment horizontal="left" vertical="center" wrapText="1"/>
    </xf>
    <xf numFmtId="0" fontId="19" fillId="3" borderId="0" xfId="0" applyFont="1" applyFill="1" applyAlignment="1">
      <alignment horizontal="right" vertical="center" wrapText="1"/>
    </xf>
    <xf numFmtId="14" fontId="4" fillId="3" borderId="1" xfId="0" applyNumberFormat="1" applyFont="1" applyFill="1" applyBorder="1" applyAlignment="1" applyProtection="1">
      <alignment horizontal="center" wrapText="1"/>
      <protection locked="0"/>
    </xf>
    <xf numFmtId="14" fontId="4" fillId="3" borderId="2" xfId="0" applyNumberFormat="1" applyFont="1" applyFill="1" applyBorder="1" applyAlignment="1" applyProtection="1">
      <alignment horizontal="center" wrapText="1"/>
      <protection locked="0"/>
    </xf>
    <xf numFmtId="14" fontId="4" fillId="3" borderId="3" xfId="0" applyNumberFormat="1" applyFont="1" applyFill="1" applyBorder="1" applyAlignment="1" applyProtection="1">
      <alignment horizontal="center" wrapText="1"/>
      <protection locked="0"/>
    </xf>
    <xf numFmtId="0" fontId="2" fillId="0" borderId="14" xfId="0" quotePrefix="1" applyFont="1" applyBorder="1" applyAlignment="1">
      <alignment horizontal="right" vertical="center"/>
    </xf>
    <xf numFmtId="0" fontId="2" fillId="0" borderId="0" xfId="0" quotePrefix="1" applyFont="1" applyAlignment="1">
      <alignment horizontal="right" vertical="center"/>
    </xf>
    <xf numFmtId="9" fontId="2" fillId="0" borderId="0" xfId="0" applyNumberFormat="1" applyFont="1" applyAlignment="1">
      <alignment horizontal="left" vertical="center"/>
    </xf>
    <xf numFmtId="10" fontId="2" fillId="2" borderId="1" xfId="0" applyNumberFormat="1" applyFont="1" applyFill="1" applyBorder="1" applyAlignment="1">
      <alignment horizontal="center" vertical="center" wrapText="1"/>
    </xf>
    <xf numFmtId="10" fontId="2" fillId="2" borderId="3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14" fontId="1" fillId="0" borderId="1" xfId="0" applyNumberFormat="1" applyFont="1" applyBorder="1" applyAlignment="1" applyProtection="1">
      <alignment horizontal="center" vertical="center" wrapText="1"/>
      <protection locked="0"/>
    </xf>
    <xf numFmtId="14" fontId="1" fillId="0" borderId="2" xfId="0" applyNumberFormat="1" applyFont="1" applyBorder="1" applyAlignment="1" applyProtection="1">
      <alignment horizontal="center" vertical="center" wrapText="1"/>
      <protection locked="0"/>
    </xf>
    <xf numFmtId="14" fontId="1" fillId="0" borderId="3" xfId="0" applyNumberFormat="1" applyFont="1" applyBorder="1" applyAlignment="1" applyProtection="1">
      <alignment horizontal="center" vertical="center" wrapText="1"/>
      <protection locked="0"/>
    </xf>
    <xf numFmtId="165" fontId="1" fillId="2" borderId="6" xfId="0" applyNumberFormat="1" applyFont="1" applyFill="1" applyBorder="1" applyAlignment="1">
      <alignment horizontal="right" vertical="center" wrapText="1"/>
    </xf>
    <xf numFmtId="165" fontId="1" fillId="2" borderId="7" xfId="0" applyNumberFormat="1" applyFont="1" applyFill="1" applyBorder="1" applyAlignment="1">
      <alignment horizontal="right" vertical="center" wrapText="1"/>
    </xf>
    <xf numFmtId="165" fontId="1" fillId="2" borderId="8" xfId="0" applyNumberFormat="1" applyFont="1" applyFill="1" applyBorder="1" applyAlignment="1">
      <alignment horizontal="right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 applyProtection="1">
      <alignment horizontal="left" vertical="center"/>
      <protection locked="0"/>
    </xf>
    <xf numFmtId="49" fontId="1" fillId="3" borderId="2" xfId="0" applyNumberFormat="1" applyFont="1" applyFill="1" applyBorder="1" applyAlignment="1" applyProtection="1">
      <alignment horizontal="left" vertical="center"/>
      <protection locked="0"/>
    </xf>
    <xf numFmtId="49" fontId="1" fillId="3" borderId="3" xfId="0" applyNumberFormat="1" applyFont="1" applyFill="1" applyBorder="1" applyAlignment="1" applyProtection="1">
      <alignment horizontal="left" vertical="center"/>
      <protection locked="0"/>
    </xf>
    <xf numFmtId="0" fontId="2" fillId="0" borderId="1" xfId="0" applyFont="1" applyBorder="1" applyAlignment="1" applyProtection="1">
      <alignment horizontal="left" vertical="center"/>
      <protection locked="0"/>
    </xf>
    <xf numFmtId="0" fontId="2" fillId="0" borderId="3" xfId="0" applyFont="1" applyBorder="1" applyAlignment="1" applyProtection="1">
      <alignment horizontal="left" vertical="center"/>
      <protection locked="0"/>
    </xf>
    <xf numFmtId="0" fontId="12" fillId="2" borderId="13" xfId="0" applyFont="1" applyFill="1" applyBorder="1" applyAlignment="1">
      <alignment horizontal="center" vertical="center" wrapText="1"/>
    </xf>
    <xf numFmtId="0" fontId="12" fillId="2" borderId="15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left"/>
    </xf>
    <xf numFmtId="165" fontId="1" fillId="2" borderId="23" xfId="0" applyNumberFormat="1" applyFont="1" applyFill="1" applyBorder="1" applyAlignment="1">
      <alignment horizontal="right" vertical="center" wrapText="1"/>
    </xf>
    <xf numFmtId="165" fontId="1" fillId="2" borderId="24" xfId="0" applyNumberFormat="1" applyFont="1" applyFill="1" applyBorder="1" applyAlignment="1">
      <alignment horizontal="right" vertical="center" wrapText="1"/>
    </xf>
    <xf numFmtId="165" fontId="1" fillId="2" borderId="25" xfId="0" applyNumberFormat="1" applyFont="1" applyFill="1" applyBorder="1" applyAlignment="1">
      <alignment horizontal="right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 wrapText="1"/>
    </xf>
  </cellXfs>
  <cellStyles count="2">
    <cellStyle name="Čárka" xfId="1" builtinId="3"/>
    <cellStyle name="Normální" xfId="0" builtinId="0"/>
  </cellStyles>
  <dxfs count="6">
    <dxf>
      <font>
        <color rgb="FFFF0000"/>
      </font>
      <fill>
        <patternFill>
          <bgColor theme="9" tint="0.79998168889431442"/>
        </patternFill>
      </fill>
    </dxf>
    <dxf>
      <font>
        <color rgb="FFFF0000"/>
      </font>
    </dxf>
    <dxf>
      <font>
        <color theme="0" tint="-4.9989318521683403E-2"/>
      </font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theme="0" tint="-4.9989318521683403E-2"/>
        </patternFill>
      </fill>
    </dxf>
  </dxfs>
  <tableStyles count="0" defaultTableStyle="TableStyleMedium9" defaultPivotStyle="PivotStyleLight16"/>
  <colors>
    <mruColors>
      <color rgb="FF777777"/>
      <color rgb="FF5F5F5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B182"/>
  <sheetViews>
    <sheetView showGridLines="0" tabSelected="1" zoomScaleNormal="100" zoomScaleSheetLayoutView="85" workbookViewId="0">
      <selection activeCell="A5" sqref="A5:AD5"/>
    </sheetView>
  </sheetViews>
  <sheetFormatPr defaultColWidth="3.7109375" defaultRowHeight="15" customHeight="1" x14ac:dyDescent="0.2"/>
  <cols>
    <col min="1" max="17" width="3.7109375" style="2"/>
    <col min="18" max="19" width="3.7109375" style="2" customWidth="1"/>
    <col min="20" max="21" width="3.7109375" style="2"/>
    <col min="22" max="23" width="3.7109375" style="2" customWidth="1"/>
    <col min="24" max="24" width="4.85546875" style="2" customWidth="1"/>
    <col min="25" max="25" width="6.28515625" style="2" customWidth="1"/>
    <col min="26" max="26" width="3.7109375" style="2" customWidth="1"/>
    <col min="27" max="27" width="3.7109375" style="2"/>
    <col min="28" max="28" width="4.42578125" style="2" customWidth="1"/>
    <col min="29" max="29" width="3.7109375" style="2"/>
    <col min="30" max="30" width="3.7109375" style="2" customWidth="1"/>
    <col min="31" max="35" width="3.7109375" style="2"/>
    <col min="36" max="36" width="4.5703125" style="2" bestFit="1" customWidth="1"/>
    <col min="37" max="40" width="3.7109375" style="2"/>
    <col min="41" max="43" width="3.7109375" style="2" customWidth="1"/>
    <col min="44" max="48" width="12.140625" style="2" hidden="1" customWidth="1"/>
    <col min="49" max="49" width="14.5703125" style="2" hidden="1" customWidth="1"/>
    <col min="50" max="51" width="12.140625" style="2" hidden="1" customWidth="1"/>
    <col min="52" max="52" width="3.85546875" style="2" hidden="1" customWidth="1"/>
    <col min="53" max="77" width="3.7109375" style="2" customWidth="1"/>
    <col min="78" max="16384" width="3.7109375" style="2"/>
  </cols>
  <sheetData>
    <row r="1" spans="1:45" ht="15" customHeight="1" x14ac:dyDescent="0.2">
      <c r="A1" s="10" t="s">
        <v>219</v>
      </c>
      <c r="AN1" s="130"/>
    </row>
    <row r="2" spans="1:45" ht="15" customHeight="1" x14ac:dyDescent="0.2">
      <c r="A2" s="1" t="s">
        <v>222</v>
      </c>
    </row>
    <row r="4" spans="1:45" ht="15" customHeight="1" x14ac:dyDescent="0.2">
      <c r="A4" s="10" t="s">
        <v>0</v>
      </c>
    </row>
    <row r="5" spans="1:45" ht="15" customHeight="1" x14ac:dyDescent="0.2">
      <c r="A5" s="139"/>
      <c r="B5" s="140"/>
      <c r="C5" s="140"/>
      <c r="D5" s="140"/>
      <c r="E5" s="140"/>
      <c r="F5" s="140"/>
      <c r="G5" s="140"/>
      <c r="H5" s="140"/>
      <c r="I5" s="140"/>
      <c r="J5" s="140"/>
      <c r="K5" s="140"/>
      <c r="L5" s="140"/>
      <c r="M5" s="140"/>
      <c r="N5" s="140"/>
      <c r="O5" s="140"/>
      <c r="P5" s="140"/>
      <c r="Q5" s="140"/>
      <c r="R5" s="140"/>
      <c r="S5" s="140"/>
      <c r="T5" s="140"/>
      <c r="U5" s="140"/>
      <c r="V5" s="140"/>
      <c r="W5" s="140"/>
      <c r="X5" s="140"/>
      <c r="Y5" s="140"/>
      <c r="Z5" s="140"/>
      <c r="AA5" s="140"/>
      <c r="AB5" s="140"/>
      <c r="AC5" s="140"/>
      <c r="AD5" s="141"/>
    </row>
    <row r="6" spans="1:45" ht="3" customHeight="1" x14ac:dyDescent="0.2">
      <c r="A6" s="28"/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</row>
    <row r="7" spans="1:45" ht="15" customHeight="1" x14ac:dyDescent="0.2">
      <c r="A7" s="10" t="s">
        <v>35</v>
      </c>
      <c r="B7" s="210"/>
      <c r="C7" s="211"/>
      <c r="D7" s="211"/>
      <c r="E7" s="211"/>
      <c r="F7" s="211"/>
      <c r="G7" s="212"/>
    </row>
    <row r="8" spans="1:45" ht="15.75" customHeight="1" x14ac:dyDescent="0.2">
      <c r="A8" s="213" t="s">
        <v>1</v>
      </c>
      <c r="B8" s="213"/>
      <c r="C8" s="213"/>
      <c r="D8" s="213"/>
      <c r="E8" s="213"/>
      <c r="F8" s="213"/>
      <c r="G8" s="213"/>
      <c r="H8" s="213"/>
      <c r="I8" s="213"/>
      <c r="J8" s="213"/>
      <c r="K8" s="213"/>
      <c r="L8" s="213"/>
      <c r="M8" s="213"/>
      <c r="N8" s="213"/>
      <c r="O8" s="213"/>
      <c r="P8" s="213"/>
      <c r="Q8" s="213"/>
      <c r="R8" s="213"/>
      <c r="S8" s="213"/>
      <c r="T8" s="213"/>
      <c r="U8" s="213"/>
      <c r="V8" s="213"/>
      <c r="W8" s="213"/>
      <c r="X8" s="213"/>
      <c r="Y8" s="213"/>
      <c r="Z8" s="213"/>
      <c r="AA8" s="213"/>
      <c r="AB8" s="213"/>
      <c r="AC8" s="213"/>
      <c r="AD8" s="213"/>
      <c r="AE8" s="213"/>
      <c r="AF8" s="213"/>
      <c r="AG8" s="213"/>
      <c r="AH8" s="213"/>
      <c r="AI8" s="213"/>
      <c r="AJ8" s="213"/>
      <c r="AK8" s="213"/>
      <c r="AL8" s="213"/>
      <c r="AM8" s="213"/>
      <c r="AN8" s="213"/>
      <c r="AO8" s="42"/>
      <c r="AP8" s="42"/>
    </row>
    <row r="9" spans="1:45" ht="8.25" customHeight="1" x14ac:dyDescent="0.2">
      <c r="A9" s="132"/>
      <c r="B9" s="132"/>
      <c r="C9" s="132"/>
      <c r="D9" s="132"/>
      <c r="E9" s="132"/>
      <c r="F9" s="132"/>
      <c r="G9" s="132"/>
      <c r="H9" s="132"/>
      <c r="I9" s="132"/>
      <c r="J9" s="132"/>
      <c r="K9" s="132"/>
      <c r="L9" s="132"/>
      <c r="M9" s="132"/>
      <c r="N9" s="132"/>
      <c r="O9" s="132"/>
      <c r="P9" s="132"/>
      <c r="Q9" s="132"/>
      <c r="R9" s="132"/>
      <c r="S9" s="132"/>
      <c r="T9" s="132"/>
      <c r="U9" s="132"/>
      <c r="V9" s="132"/>
      <c r="W9" s="132"/>
      <c r="X9" s="132"/>
      <c r="Y9" s="132"/>
      <c r="Z9" s="132"/>
      <c r="AA9" s="132"/>
      <c r="AB9" s="132"/>
      <c r="AC9" s="132"/>
      <c r="AD9" s="132"/>
      <c r="AE9" s="132"/>
      <c r="AF9" s="132"/>
      <c r="AG9" s="132"/>
      <c r="AH9" s="132"/>
      <c r="AI9" s="132"/>
      <c r="AJ9" s="132"/>
      <c r="AK9" s="132"/>
      <c r="AL9" s="132"/>
      <c r="AM9" s="132"/>
      <c r="AN9" s="132"/>
      <c r="AO9" s="42"/>
      <c r="AP9" s="42"/>
    </row>
    <row r="10" spans="1:45" ht="12" x14ac:dyDescent="0.2">
      <c r="A10" s="10" t="s">
        <v>81</v>
      </c>
    </row>
    <row r="11" spans="1:45" ht="3.75" customHeight="1" x14ac:dyDescent="0.2"/>
    <row r="12" spans="1:45" s="39" customFormat="1" ht="3.75" customHeight="1" x14ac:dyDescent="0.2">
      <c r="A12" s="40"/>
      <c r="B12" s="41"/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  <c r="AF12" s="41"/>
      <c r="AG12" s="41"/>
      <c r="AH12" s="41"/>
      <c r="AI12" s="41"/>
    </row>
    <row r="13" spans="1:45" s="39" customFormat="1" ht="12" customHeight="1" x14ac:dyDescent="0.2">
      <c r="A13" s="38" t="s">
        <v>24</v>
      </c>
      <c r="B13" s="161" t="s">
        <v>177</v>
      </c>
      <c r="C13" s="162"/>
      <c r="D13" s="162"/>
      <c r="E13" s="162"/>
      <c r="F13" s="162"/>
      <c r="G13" s="162"/>
      <c r="H13" s="162"/>
      <c r="I13" s="162"/>
      <c r="J13" s="162"/>
      <c r="K13" s="162"/>
      <c r="L13" s="162"/>
      <c r="M13" s="162"/>
      <c r="N13" s="162"/>
      <c r="O13" s="162"/>
      <c r="P13" s="162"/>
      <c r="Q13" s="162"/>
      <c r="R13" s="162"/>
      <c r="S13" s="162"/>
      <c r="T13" s="162"/>
      <c r="U13" s="162"/>
      <c r="V13" s="162"/>
      <c r="W13" s="162"/>
      <c r="X13" s="162"/>
      <c r="Y13" s="162"/>
      <c r="Z13" s="162"/>
      <c r="AA13" s="162"/>
      <c r="AB13" s="162"/>
      <c r="AC13" s="162"/>
      <c r="AD13" s="162"/>
      <c r="AE13" s="162"/>
      <c r="AF13" s="162"/>
      <c r="AG13" s="162"/>
      <c r="AH13" s="162"/>
      <c r="AI13" s="162"/>
      <c r="AJ13" s="162"/>
      <c r="AK13" s="162"/>
      <c r="AL13" s="162"/>
      <c r="AM13" s="162"/>
      <c r="AN13" s="163"/>
    </row>
    <row r="14" spans="1:45" s="39" customFormat="1" ht="99.95" customHeight="1" x14ac:dyDescent="0.2">
      <c r="A14" s="40"/>
      <c r="B14" s="164"/>
      <c r="C14" s="165"/>
      <c r="D14" s="165"/>
      <c r="E14" s="165"/>
      <c r="F14" s="165"/>
      <c r="G14" s="165"/>
      <c r="H14" s="165"/>
      <c r="I14" s="165"/>
      <c r="J14" s="165"/>
      <c r="K14" s="165"/>
      <c r="L14" s="165"/>
      <c r="M14" s="165"/>
      <c r="N14" s="165"/>
      <c r="O14" s="165"/>
      <c r="P14" s="165"/>
      <c r="Q14" s="165"/>
      <c r="R14" s="165"/>
      <c r="S14" s="165"/>
      <c r="T14" s="165"/>
      <c r="U14" s="165"/>
      <c r="V14" s="165"/>
      <c r="W14" s="165"/>
      <c r="X14" s="165"/>
      <c r="Y14" s="165"/>
      <c r="Z14" s="165"/>
      <c r="AA14" s="165"/>
      <c r="AB14" s="165"/>
      <c r="AC14" s="165"/>
      <c r="AD14" s="165"/>
      <c r="AE14" s="165"/>
      <c r="AF14" s="165"/>
      <c r="AG14" s="165"/>
      <c r="AH14" s="165"/>
      <c r="AI14" s="165"/>
      <c r="AJ14" s="165"/>
      <c r="AK14" s="165"/>
      <c r="AL14" s="165"/>
      <c r="AM14" s="165"/>
      <c r="AN14" s="166"/>
    </row>
    <row r="15" spans="1:45" s="39" customFormat="1" ht="12" x14ac:dyDescent="0.2">
      <c r="A15" s="40"/>
      <c r="B15" s="93"/>
      <c r="C15" s="93"/>
      <c r="D15" s="93"/>
      <c r="E15" s="93"/>
      <c r="F15" s="93"/>
      <c r="G15" s="93"/>
      <c r="H15" s="93"/>
      <c r="I15" s="93"/>
      <c r="J15" s="93"/>
      <c r="K15" s="93"/>
      <c r="L15" s="93"/>
      <c r="M15" s="93"/>
      <c r="N15" s="93"/>
      <c r="O15" s="93"/>
      <c r="P15" s="93"/>
      <c r="Q15" s="93"/>
      <c r="R15" s="93"/>
      <c r="S15" s="93"/>
      <c r="T15" s="93"/>
      <c r="U15" s="93"/>
      <c r="V15" s="93"/>
      <c r="W15" s="93"/>
      <c r="X15" s="93"/>
      <c r="Y15" s="93"/>
      <c r="Z15" s="93"/>
      <c r="AA15" s="93"/>
      <c r="AB15" s="93"/>
      <c r="AC15" s="93"/>
      <c r="AD15" s="93"/>
      <c r="AE15" s="93"/>
      <c r="AF15" s="93"/>
      <c r="AG15" s="93"/>
      <c r="AH15" s="93"/>
      <c r="AI15" s="93"/>
      <c r="AJ15" s="93"/>
      <c r="AK15" s="93"/>
      <c r="AL15" s="93"/>
      <c r="AM15" s="93"/>
      <c r="AN15" s="93"/>
    </row>
    <row r="16" spans="1:45" s="39" customFormat="1" ht="12" x14ac:dyDescent="0.2">
      <c r="A16" s="40"/>
      <c r="B16" s="94"/>
      <c r="C16" s="95"/>
      <c r="D16" s="95"/>
      <c r="E16" s="95"/>
      <c r="F16" s="96" t="s">
        <v>155</v>
      </c>
      <c r="G16" s="259"/>
      <c r="H16" s="260"/>
      <c r="I16" s="260"/>
      <c r="J16" s="260"/>
      <c r="K16" s="260"/>
      <c r="L16" s="260"/>
      <c r="M16" s="260"/>
      <c r="N16" s="260"/>
      <c r="O16" s="260"/>
      <c r="P16" s="261"/>
      <c r="Q16" s="69" t="str">
        <f>IF(G16="",_vst!$C$17,"")</f>
        <v>vyberte z nabídky</v>
      </c>
      <c r="R16" s="95"/>
      <c r="S16" s="95"/>
      <c r="T16" s="95"/>
      <c r="U16" s="95"/>
      <c r="V16" s="88" t="str">
        <f>IF(AR16=1,_vst!$C$18,"")</f>
        <v/>
      </c>
      <c r="W16" s="95"/>
      <c r="X16" s="95"/>
      <c r="Y16" s="95"/>
      <c r="Z16" s="95"/>
      <c r="AA16" s="95"/>
      <c r="AB16" s="95"/>
      <c r="AC16" s="95"/>
      <c r="AD16" s="95"/>
      <c r="AE16" s="95"/>
      <c r="AF16" s="95"/>
      <c r="AG16" s="95"/>
      <c r="AH16" s="95"/>
      <c r="AI16" s="95"/>
      <c r="AJ16" s="95"/>
      <c r="AK16" s="95"/>
      <c r="AL16" s="95"/>
      <c r="AM16" s="95"/>
      <c r="AR16" s="15">
        <f>IF(AND(AJ102&gt;0,G16=""),1,0)</f>
        <v>0</v>
      </c>
      <c r="AS16" s="2" t="s">
        <v>161</v>
      </c>
    </row>
    <row r="17" spans="1:40" s="39" customFormat="1" ht="3.95" customHeight="1" x14ac:dyDescent="0.2">
      <c r="A17" s="40"/>
      <c r="B17" s="41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</row>
    <row r="18" spans="1:40" s="39" customFormat="1" ht="12" customHeight="1" x14ac:dyDescent="0.2">
      <c r="A18" s="38" t="s">
        <v>181</v>
      </c>
      <c r="B18" s="161" t="s">
        <v>176</v>
      </c>
      <c r="C18" s="162"/>
      <c r="D18" s="162"/>
      <c r="E18" s="162"/>
      <c r="F18" s="162"/>
      <c r="G18" s="162"/>
      <c r="H18" s="162"/>
      <c r="I18" s="162"/>
      <c r="J18" s="162"/>
      <c r="K18" s="162"/>
      <c r="L18" s="162"/>
      <c r="M18" s="162"/>
      <c r="N18" s="162"/>
      <c r="O18" s="162"/>
      <c r="P18" s="162"/>
      <c r="Q18" s="162"/>
      <c r="R18" s="162"/>
      <c r="S18" s="162"/>
      <c r="T18" s="162"/>
      <c r="U18" s="162"/>
      <c r="V18" s="162"/>
      <c r="W18" s="162"/>
      <c r="X18" s="162"/>
      <c r="Y18" s="162"/>
      <c r="Z18" s="162"/>
      <c r="AA18" s="162"/>
      <c r="AB18" s="162"/>
      <c r="AC18" s="162"/>
      <c r="AD18" s="162"/>
      <c r="AE18" s="162"/>
      <c r="AF18" s="162"/>
      <c r="AG18" s="162"/>
      <c r="AH18" s="162"/>
      <c r="AI18" s="162"/>
      <c r="AJ18" s="162"/>
      <c r="AK18" s="162"/>
      <c r="AL18" s="162"/>
      <c r="AM18" s="162"/>
      <c r="AN18" s="163"/>
    </row>
    <row r="19" spans="1:40" s="39" customFormat="1" ht="99.95" customHeight="1" x14ac:dyDescent="0.2">
      <c r="A19" s="40"/>
      <c r="B19" s="164"/>
      <c r="C19" s="165"/>
      <c r="D19" s="165"/>
      <c r="E19" s="165"/>
      <c r="F19" s="165"/>
      <c r="G19" s="165"/>
      <c r="H19" s="165"/>
      <c r="I19" s="165"/>
      <c r="J19" s="165"/>
      <c r="K19" s="165"/>
      <c r="L19" s="165"/>
      <c r="M19" s="165"/>
      <c r="N19" s="165"/>
      <c r="O19" s="165"/>
      <c r="P19" s="165"/>
      <c r="Q19" s="165"/>
      <c r="R19" s="165"/>
      <c r="S19" s="165"/>
      <c r="T19" s="165"/>
      <c r="U19" s="165"/>
      <c r="V19" s="165"/>
      <c r="W19" s="165"/>
      <c r="X19" s="165"/>
      <c r="Y19" s="165"/>
      <c r="Z19" s="165"/>
      <c r="AA19" s="165"/>
      <c r="AB19" s="165"/>
      <c r="AC19" s="165"/>
      <c r="AD19" s="165"/>
      <c r="AE19" s="165"/>
      <c r="AF19" s="165"/>
      <c r="AG19" s="165"/>
      <c r="AH19" s="165"/>
      <c r="AI19" s="165"/>
      <c r="AJ19" s="165"/>
      <c r="AK19" s="165"/>
      <c r="AL19" s="165"/>
      <c r="AM19" s="165"/>
      <c r="AN19" s="166"/>
    </row>
    <row r="20" spans="1:40" s="39" customFormat="1" ht="3.95" customHeight="1" x14ac:dyDescent="0.2">
      <c r="A20" s="40"/>
      <c r="B20" s="41"/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1"/>
    </row>
    <row r="21" spans="1:40" s="39" customFormat="1" ht="14.45" customHeight="1" x14ac:dyDescent="0.2">
      <c r="A21" s="70" t="s">
        <v>182</v>
      </c>
      <c r="B21" s="66" t="s">
        <v>211</v>
      </c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Z21" s="262"/>
      <c r="AA21" s="263"/>
      <c r="AB21" s="67" t="str">
        <f>IF(Z21="",_vst!$C$11,"")</f>
        <v>vyberte ANO/NE</v>
      </c>
    </row>
    <row r="22" spans="1:40" s="39" customFormat="1" ht="3.95" customHeight="1" x14ac:dyDescent="0.2">
      <c r="A22" s="40"/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1"/>
    </row>
    <row r="23" spans="1:40" s="39" customFormat="1" ht="12" customHeight="1" x14ac:dyDescent="0.2">
      <c r="A23" s="40"/>
      <c r="B23" s="73" t="s">
        <v>140</v>
      </c>
      <c r="C23" s="72"/>
      <c r="D23" s="72"/>
      <c r="E23" s="72"/>
      <c r="F23" s="72"/>
      <c r="G23" s="72"/>
      <c r="H23" s="72"/>
      <c r="I23" s="72"/>
      <c r="J23" s="72"/>
      <c r="K23" s="72"/>
      <c r="L23" s="72"/>
      <c r="M23" s="72"/>
      <c r="N23" s="72"/>
      <c r="O23" s="72"/>
      <c r="P23" s="72"/>
      <c r="Q23" s="72"/>
      <c r="R23" s="72"/>
      <c r="S23" s="72"/>
      <c r="T23" s="72"/>
      <c r="U23" s="72"/>
      <c r="V23" s="72"/>
      <c r="W23" s="72"/>
      <c r="X23" s="72"/>
      <c r="Y23" s="72"/>
      <c r="Z23" s="72"/>
      <c r="AA23" s="72"/>
      <c r="AB23" s="72"/>
      <c r="AC23" s="72"/>
      <c r="AD23" s="72"/>
      <c r="AE23" s="72"/>
      <c r="AF23" s="72"/>
      <c r="AG23" s="72"/>
      <c r="AH23" s="72"/>
      <c r="AI23" s="72"/>
      <c r="AJ23" s="72"/>
      <c r="AK23" s="72"/>
      <c r="AL23" s="72"/>
      <c r="AM23" s="72"/>
      <c r="AN23" s="74" t="str">
        <f>IF(AND(Z21="Ano",B24=""),_vst!$C$19,"")</f>
        <v/>
      </c>
    </row>
    <row r="24" spans="1:40" s="39" customFormat="1" ht="80.099999999999994" customHeight="1" x14ac:dyDescent="0.2">
      <c r="A24" s="40"/>
      <c r="B24" s="164"/>
      <c r="C24" s="165"/>
      <c r="D24" s="165"/>
      <c r="E24" s="165"/>
      <c r="F24" s="165"/>
      <c r="G24" s="165"/>
      <c r="H24" s="165"/>
      <c r="I24" s="165"/>
      <c r="J24" s="165"/>
      <c r="K24" s="165"/>
      <c r="L24" s="165"/>
      <c r="M24" s="165"/>
      <c r="N24" s="165"/>
      <c r="O24" s="165"/>
      <c r="P24" s="165"/>
      <c r="Q24" s="165"/>
      <c r="R24" s="165"/>
      <c r="S24" s="165"/>
      <c r="T24" s="165"/>
      <c r="U24" s="165"/>
      <c r="V24" s="165"/>
      <c r="W24" s="165"/>
      <c r="X24" s="165"/>
      <c r="Y24" s="165"/>
      <c r="Z24" s="165"/>
      <c r="AA24" s="165"/>
      <c r="AB24" s="165"/>
      <c r="AC24" s="165"/>
      <c r="AD24" s="165"/>
      <c r="AE24" s="165"/>
      <c r="AF24" s="165"/>
      <c r="AG24" s="165"/>
      <c r="AH24" s="165"/>
      <c r="AI24" s="165"/>
      <c r="AJ24" s="165"/>
      <c r="AK24" s="165"/>
      <c r="AL24" s="165"/>
      <c r="AM24" s="165"/>
      <c r="AN24" s="166"/>
    </row>
    <row r="25" spans="1:40" s="39" customFormat="1" ht="3.95" customHeight="1" x14ac:dyDescent="0.2">
      <c r="A25" s="40"/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</row>
    <row r="26" spans="1:40" s="39" customFormat="1" ht="12" x14ac:dyDescent="0.2">
      <c r="A26" s="38" t="s">
        <v>26</v>
      </c>
      <c r="B26" s="161" t="s">
        <v>130</v>
      </c>
      <c r="C26" s="162"/>
      <c r="D26" s="162"/>
      <c r="E26" s="162"/>
      <c r="F26" s="162"/>
      <c r="G26" s="162"/>
      <c r="H26" s="162"/>
      <c r="I26" s="162"/>
      <c r="J26" s="162"/>
      <c r="K26" s="162"/>
      <c r="L26" s="162"/>
      <c r="M26" s="162"/>
      <c r="N26" s="162"/>
      <c r="O26" s="162"/>
      <c r="P26" s="162"/>
      <c r="Q26" s="162"/>
      <c r="R26" s="162"/>
      <c r="S26" s="162"/>
      <c r="T26" s="162"/>
      <c r="U26" s="162"/>
      <c r="V26" s="162"/>
      <c r="W26" s="162"/>
      <c r="X26" s="162"/>
      <c r="Y26" s="162"/>
      <c r="Z26" s="162"/>
      <c r="AA26" s="162"/>
      <c r="AB26" s="162"/>
      <c r="AC26" s="162"/>
      <c r="AD26" s="162"/>
      <c r="AE26" s="162"/>
      <c r="AF26" s="162"/>
      <c r="AG26" s="162"/>
      <c r="AH26" s="162"/>
      <c r="AI26" s="162"/>
      <c r="AJ26" s="162"/>
      <c r="AK26" s="162"/>
      <c r="AL26" s="162"/>
      <c r="AM26" s="162"/>
      <c r="AN26" s="163"/>
    </row>
    <row r="27" spans="1:40" s="39" customFormat="1" ht="80.099999999999994" customHeight="1" x14ac:dyDescent="0.2">
      <c r="A27" s="40"/>
      <c r="B27" s="164"/>
      <c r="C27" s="165"/>
      <c r="D27" s="165"/>
      <c r="E27" s="165"/>
      <c r="F27" s="165"/>
      <c r="G27" s="165"/>
      <c r="H27" s="165"/>
      <c r="I27" s="165"/>
      <c r="J27" s="165"/>
      <c r="K27" s="165"/>
      <c r="L27" s="165"/>
      <c r="M27" s="165"/>
      <c r="N27" s="165"/>
      <c r="O27" s="165"/>
      <c r="P27" s="165"/>
      <c r="Q27" s="165"/>
      <c r="R27" s="165"/>
      <c r="S27" s="165"/>
      <c r="T27" s="165"/>
      <c r="U27" s="165"/>
      <c r="V27" s="165"/>
      <c r="W27" s="165"/>
      <c r="X27" s="165"/>
      <c r="Y27" s="165"/>
      <c r="Z27" s="165"/>
      <c r="AA27" s="165"/>
      <c r="AB27" s="165"/>
      <c r="AC27" s="165"/>
      <c r="AD27" s="165"/>
      <c r="AE27" s="165"/>
      <c r="AF27" s="165"/>
      <c r="AG27" s="165"/>
      <c r="AH27" s="165"/>
      <c r="AI27" s="165"/>
      <c r="AJ27" s="165"/>
      <c r="AK27" s="165"/>
      <c r="AL27" s="165"/>
      <c r="AM27" s="165"/>
      <c r="AN27" s="166"/>
    </row>
    <row r="28" spans="1:40" s="39" customFormat="1" ht="3.95" customHeight="1" x14ac:dyDescent="0.2">
      <c r="A28" s="40"/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</row>
    <row r="29" spans="1:40" s="39" customFormat="1" ht="12" customHeight="1" x14ac:dyDescent="0.2">
      <c r="A29" s="38" t="s">
        <v>27</v>
      </c>
      <c r="B29" s="161" t="s">
        <v>25</v>
      </c>
      <c r="C29" s="162"/>
      <c r="D29" s="162"/>
      <c r="E29" s="162"/>
      <c r="F29" s="162"/>
      <c r="G29" s="162"/>
      <c r="H29" s="162"/>
      <c r="I29" s="162"/>
      <c r="J29" s="162"/>
      <c r="K29" s="162"/>
      <c r="L29" s="162"/>
      <c r="M29" s="162"/>
      <c r="N29" s="162"/>
      <c r="O29" s="162"/>
      <c r="P29" s="162"/>
      <c r="Q29" s="162"/>
      <c r="R29" s="162"/>
      <c r="S29" s="162"/>
      <c r="T29" s="162"/>
      <c r="U29" s="162"/>
      <c r="V29" s="162"/>
      <c r="W29" s="162"/>
      <c r="X29" s="162"/>
      <c r="Y29" s="162"/>
      <c r="Z29" s="162"/>
      <c r="AA29" s="162"/>
      <c r="AB29" s="162"/>
      <c r="AC29" s="162"/>
      <c r="AD29" s="162"/>
      <c r="AE29" s="162"/>
      <c r="AF29" s="162"/>
      <c r="AG29" s="162"/>
      <c r="AH29" s="162"/>
      <c r="AI29" s="162"/>
      <c r="AJ29" s="162"/>
      <c r="AK29" s="162"/>
      <c r="AL29" s="162"/>
      <c r="AM29" s="162"/>
      <c r="AN29" s="163"/>
    </row>
    <row r="30" spans="1:40" s="39" customFormat="1" ht="80.099999999999994" customHeight="1" x14ac:dyDescent="0.2">
      <c r="A30" s="40"/>
      <c r="B30" s="164"/>
      <c r="C30" s="165"/>
      <c r="D30" s="165"/>
      <c r="E30" s="165"/>
      <c r="F30" s="165"/>
      <c r="G30" s="165"/>
      <c r="H30" s="165"/>
      <c r="I30" s="165"/>
      <c r="J30" s="165"/>
      <c r="K30" s="165"/>
      <c r="L30" s="165"/>
      <c r="M30" s="165"/>
      <c r="N30" s="165"/>
      <c r="O30" s="165"/>
      <c r="P30" s="165"/>
      <c r="Q30" s="165"/>
      <c r="R30" s="165"/>
      <c r="S30" s="165"/>
      <c r="T30" s="165"/>
      <c r="U30" s="165"/>
      <c r="V30" s="165"/>
      <c r="W30" s="165"/>
      <c r="X30" s="165"/>
      <c r="Y30" s="165"/>
      <c r="Z30" s="165"/>
      <c r="AA30" s="165"/>
      <c r="AB30" s="165"/>
      <c r="AC30" s="165"/>
      <c r="AD30" s="165"/>
      <c r="AE30" s="165"/>
      <c r="AF30" s="165"/>
      <c r="AG30" s="165"/>
      <c r="AH30" s="165"/>
      <c r="AI30" s="165"/>
      <c r="AJ30" s="165"/>
      <c r="AK30" s="165"/>
      <c r="AL30" s="165"/>
      <c r="AM30" s="165"/>
      <c r="AN30" s="166"/>
    </row>
    <row r="31" spans="1:40" s="39" customFormat="1" ht="3.95" customHeight="1" x14ac:dyDescent="0.2">
      <c r="A31" s="40"/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</row>
    <row r="32" spans="1:40" s="39" customFormat="1" ht="12" customHeight="1" x14ac:dyDescent="0.2">
      <c r="A32" s="38" t="s">
        <v>28</v>
      </c>
      <c r="B32" s="161" t="s">
        <v>150</v>
      </c>
      <c r="C32" s="162"/>
      <c r="D32" s="162"/>
      <c r="E32" s="162"/>
      <c r="F32" s="162"/>
      <c r="G32" s="162"/>
      <c r="H32" s="162"/>
      <c r="I32" s="162"/>
      <c r="J32" s="162"/>
      <c r="K32" s="162"/>
      <c r="L32" s="162"/>
      <c r="M32" s="162"/>
      <c r="N32" s="162"/>
      <c r="O32" s="162"/>
      <c r="P32" s="162"/>
      <c r="Q32" s="162"/>
      <c r="R32" s="162"/>
      <c r="S32" s="162"/>
      <c r="T32" s="162"/>
      <c r="U32" s="162"/>
      <c r="V32" s="162"/>
      <c r="W32" s="162"/>
      <c r="X32" s="162"/>
      <c r="Y32" s="162"/>
      <c r="Z32" s="162"/>
      <c r="AA32" s="162"/>
      <c r="AB32" s="162"/>
      <c r="AC32" s="162"/>
      <c r="AD32" s="162"/>
      <c r="AE32" s="162"/>
      <c r="AF32" s="162"/>
      <c r="AG32" s="162"/>
      <c r="AH32" s="162"/>
      <c r="AI32" s="162"/>
      <c r="AJ32" s="162"/>
      <c r="AK32" s="162"/>
      <c r="AL32" s="162"/>
      <c r="AM32" s="162"/>
      <c r="AN32" s="163"/>
    </row>
    <row r="33" spans="1:40" s="39" customFormat="1" ht="80.099999999999994" customHeight="1" x14ac:dyDescent="0.2">
      <c r="A33" s="40"/>
      <c r="B33" s="164"/>
      <c r="C33" s="165"/>
      <c r="D33" s="165"/>
      <c r="E33" s="165"/>
      <c r="F33" s="165"/>
      <c r="G33" s="165"/>
      <c r="H33" s="165"/>
      <c r="I33" s="165"/>
      <c r="J33" s="165"/>
      <c r="K33" s="165"/>
      <c r="L33" s="165"/>
      <c r="M33" s="165"/>
      <c r="N33" s="165"/>
      <c r="O33" s="165"/>
      <c r="P33" s="165"/>
      <c r="Q33" s="165"/>
      <c r="R33" s="165"/>
      <c r="S33" s="165"/>
      <c r="T33" s="165"/>
      <c r="U33" s="165"/>
      <c r="V33" s="165"/>
      <c r="W33" s="165"/>
      <c r="X33" s="165"/>
      <c r="Y33" s="165"/>
      <c r="Z33" s="165"/>
      <c r="AA33" s="165"/>
      <c r="AB33" s="165"/>
      <c r="AC33" s="165"/>
      <c r="AD33" s="165"/>
      <c r="AE33" s="165"/>
      <c r="AF33" s="165"/>
      <c r="AG33" s="165"/>
      <c r="AH33" s="165"/>
      <c r="AI33" s="165"/>
      <c r="AJ33" s="165"/>
      <c r="AK33" s="165"/>
      <c r="AL33" s="165"/>
      <c r="AM33" s="165"/>
      <c r="AN33" s="166"/>
    </row>
    <row r="34" spans="1:40" s="39" customFormat="1" ht="3.95" customHeight="1" x14ac:dyDescent="0.2">
      <c r="A34" s="40"/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</row>
    <row r="35" spans="1:40" s="39" customFormat="1" ht="12" customHeight="1" x14ac:dyDescent="0.2">
      <c r="A35" s="38" t="s">
        <v>29</v>
      </c>
      <c r="B35" s="161" t="s">
        <v>60</v>
      </c>
      <c r="C35" s="162"/>
      <c r="D35" s="162"/>
      <c r="E35" s="162"/>
      <c r="F35" s="162"/>
      <c r="G35" s="162"/>
      <c r="H35" s="162"/>
      <c r="I35" s="162"/>
      <c r="J35" s="162"/>
      <c r="K35" s="162"/>
      <c r="L35" s="162"/>
      <c r="M35" s="162"/>
      <c r="N35" s="162"/>
      <c r="O35" s="162"/>
      <c r="P35" s="162"/>
      <c r="Q35" s="162"/>
      <c r="R35" s="162"/>
      <c r="S35" s="162"/>
      <c r="T35" s="162"/>
      <c r="U35" s="162"/>
      <c r="V35" s="162"/>
      <c r="W35" s="162"/>
      <c r="X35" s="162"/>
      <c r="Y35" s="162"/>
      <c r="Z35" s="162"/>
      <c r="AA35" s="162"/>
      <c r="AB35" s="162"/>
      <c r="AC35" s="162"/>
      <c r="AD35" s="162"/>
      <c r="AE35" s="162"/>
      <c r="AF35" s="162"/>
      <c r="AG35" s="162"/>
      <c r="AH35" s="162"/>
      <c r="AI35" s="162"/>
      <c r="AJ35" s="162"/>
      <c r="AK35" s="162"/>
      <c r="AL35" s="162"/>
      <c r="AM35" s="162"/>
      <c r="AN35" s="163"/>
    </row>
    <row r="36" spans="1:40" s="39" customFormat="1" ht="80.099999999999994" customHeight="1" x14ac:dyDescent="0.2">
      <c r="A36" s="40"/>
      <c r="B36" s="164"/>
      <c r="C36" s="165"/>
      <c r="D36" s="165"/>
      <c r="E36" s="165"/>
      <c r="F36" s="165"/>
      <c r="G36" s="165"/>
      <c r="H36" s="165"/>
      <c r="I36" s="165"/>
      <c r="J36" s="165"/>
      <c r="K36" s="165"/>
      <c r="L36" s="165"/>
      <c r="M36" s="165"/>
      <c r="N36" s="165"/>
      <c r="O36" s="165"/>
      <c r="P36" s="165"/>
      <c r="Q36" s="165"/>
      <c r="R36" s="165"/>
      <c r="S36" s="165"/>
      <c r="T36" s="165"/>
      <c r="U36" s="165"/>
      <c r="V36" s="165"/>
      <c r="W36" s="165"/>
      <c r="X36" s="165"/>
      <c r="Y36" s="165"/>
      <c r="Z36" s="165"/>
      <c r="AA36" s="165"/>
      <c r="AB36" s="165"/>
      <c r="AC36" s="165"/>
      <c r="AD36" s="165"/>
      <c r="AE36" s="165"/>
      <c r="AF36" s="165"/>
      <c r="AG36" s="165"/>
      <c r="AH36" s="165"/>
      <c r="AI36" s="165"/>
      <c r="AJ36" s="165"/>
      <c r="AK36" s="165"/>
      <c r="AL36" s="165"/>
      <c r="AM36" s="165"/>
      <c r="AN36" s="166"/>
    </row>
    <row r="37" spans="1:40" s="39" customFormat="1" ht="3.95" customHeight="1" x14ac:dyDescent="0.2">
      <c r="A37" s="40"/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</row>
    <row r="38" spans="1:40" s="39" customFormat="1" ht="12" customHeight="1" x14ac:dyDescent="0.2">
      <c r="A38" s="38" t="s">
        <v>30</v>
      </c>
      <c r="B38" s="161" t="s">
        <v>82</v>
      </c>
      <c r="C38" s="162"/>
      <c r="D38" s="162"/>
      <c r="E38" s="162"/>
      <c r="F38" s="162"/>
      <c r="G38" s="162"/>
      <c r="H38" s="162"/>
      <c r="I38" s="162"/>
      <c r="J38" s="162"/>
      <c r="K38" s="162"/>
      <c r="L38" s="162"/>
      <c r="M38" s="162"/>
      <c r="N38" s="162"/>
      <c r="O38" s="162"/>
      <c r="P38" s="162"/>
      <c r="Q38" s="162"/>
      <c r="R38" s="162"/>
      <c r="S38" s="162"/>
      <c r="T38" s="162"/>
      <c r="U38" s="162"/>
      <c r="V38" s="162"/>
      <c r="W38" s="162"/>
      <c r="X38" s="162"/>
      <c r="Y38" s="162"/>
      <c r="Z38" s="162"/>
      <c r="AA38" s="162"/>
      <c r="AB38" s="162"/>
      <c r="AC38" s="162"/>
      <c r="AD38" s="162"/>
      <c r="AE38" s="162"/>
      <c r="AF38" s="162"/>
      <c r="AG38" s="162"/>
      <c r="AH38" s="162"/>
      <c r="AI38" s="162"/>
      <c r="AJ38" s="162"/>
      <c r="AK38" s="162"/>
      <c r="AL38" s="162"/>
      <c r="AM38" s="162"/>
      <c r="AN38" s="163"/>
    </row>
    <row r="39" spans="1:40" s="39" customFormat="1" ht="80.099999999999994" customHeight="1" x14ac:dyDescent="0.2">
      <c r="A39" s="40"/>
      <c r="B39" s="164"/>
      <c r="C39" s="165"/>
      <c r="D39" s="165"/>
      <c r="E39" s="165"/>
      <c r="F39" s="165"/>
      <c r="G39" s="165"/>
      <c r="H39" s="165"/>
      <c r="I39" s="165"/>
      <c r="J39" s="165"/>
      <c r="K39" s="165"/>
      <c r="L39" s="165"/>
      <c r="M39" s="165"/>
      <c r="N39" s="165"/>
      <c r="O39" s="165"/>
      <c r="P39" s="165"/>
      <c r="Q39" s="165"/>
      <c r="R39" s="165"/>
      <c r="S39" s="165"/>
      <c r="T39" s="165"/>
      <c r="U39" s="165"/>
      <c r="V39" s="165"/>
      <c r="W39" s="165"/>
      <c r="X39" s="165"/>
      <c r="Y39" s="165"/>
      <c r="Z39" s="165"/>
      <c r="AA39" s="165"/>
      <c r="AB39" s="165"/>
      <c r="AC39" s="165"/>
      <c r="AD39" s="165"/>
      <c r="AE39" s="165"/>
      <c r="AF39" s="165"/>
      <c r="AG39" s="165"/>
      <c r="AH39" s="165"/>
      <c r="AI39" s="165"/>
      <c r="AJ39" s="165"/>
      <c r="AK39" s="165"/>
      <c r="AL39" s="165"/>
      <c r="AM39" s="165"/>
      <c r="AN39" s="166"/>
    </row>
    <row r="40" spans="1:40" s="39" customFormat="1" ht="3.95" customHeight="1" x14ac:dyDescent="0.2">
      <c r="A40" s="40"/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41"/>
      <c r="AH40" s="41"/>
      <c r="AI40" s="41"/>
    </row>
    <row r="41" spans="1:40" s="39" customFormat="1" ht="3.95" customHeight="1" x14ac:dyDescent="0.2">
      <c r="A41" s="40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41"/>
      <c r="AH41" s="41"/>
      <c r="AI41" s="41"/>
    </row>
    <row r="42" spans="1:40" s="39" customFormat="1" ht="25.5" customHeight="1" x14ac:dyDescent="0.2">
      <c r="A42" s="38" t="s">
        <v>31</v>
      </c>
      <c r="B42" s="161" t="s">
        <v>178</v>
      </c>
      <c r="C42" s="162"/>
      <c r="D42" s="162"/>
      <c r="E42" s="162"/>
      <c r="F42" s="162"/>
      <c r="G42" s="162"/>
      <c r="H42" s="162"/>
      <c r="I42" s="162"/>
      <c r="J42" s="162"/>
      <c r="K42" s="162"/>
      <c r="L42" s="162"/>
      <c r="M42" s="162"/>
      <c r="N42" s="162"/>
      <c r="O42" s="162"/>
      <c r="P42" s="162"/>
      <c r="Q42" s="162"/>
      <c r="R42" s="162"/>
      <c r="S42" s="162"/>
      <c r="T42" s="162"/>
      <c r="U42" s="162"/>
      <c r="V42" s="162"/>
      <c r="W42" s="162"/>
      <c r="X42" s="162"/>
      <c r="Y42" s="162"/>
      <c r="Z42" s="162"/>
      <c r="AA42" s="162"/>
      <c r="AB42" s="162"/>
      <c r="AC42" s="162"/>
      <c r="AD42" s="162"/>
      <c r="AE42" s="162"/>
      <c r="AF42" s="162"/>
      <c r="AG42" s="162"/>
      <c r="AH42" s="162"/>
      <c r="AI42" s="162"/>
      <c r="AJ42" s="162"/>
      <c r="AK42" s="162"/>
      <c r="AL42" s="162"/>
      <c r="AM42" s="162"/>
      <c r="AN42" s="163"/>
    </row>
    <row r="43" spans="1:40" s="39" customFormat="1" ht="80.099999999999994" customHeight="1" x14ac:dyDescent="0.2">
      <c r="A43" s="40"/>
      <c r="B43" s="164"/>
      <c r="C43" s="165"/>
      <c r="D43" s="165"/>
      <c r="E43" s="165"/>
      <c r="F43" s="165"/>
      <c r="G43" s="165"/>
      <c r="H43" s="165"/>
      <c r="I43" s="165"/>
      <c r="J43" s="165"/>
      <c r="K43" s="165"/>
      <c r="L43" s="165"/>
      <c r="M43" s="165"/>
      <c r="N43" s="165"/>
      <c r="O43" s="165"/>
      <c r="P43" s="165"/>
      <c r="Q43" s="165"/>
      <c r="R43" s="165"/>
      <c r="S43" s="165"/>
      <c r="T43" s="165"/>
      <c r="U43" s="165"/>
      <c r="V43" s="165"/>
      <c r="W43" s="165"/>
      <c r="X43" s="165"/>
      <c r="Y43" s="165"/>
      <c r="Z43" s="165"/>
      <c r="AA43" s="165"/>
      <c r="AB43" s="165"/>
      <c r="AC43" s="165"/>
      <c r="AD43" s="165"/>
      <c r="AE43" s="165"/>
      <c r="AF43" s="165"/>
      <c r="AG43" s="165"/>
      <c r="AH43" s="165"/>
      <c r="AI43" s="165"/>
      <c r="AJ43" s="165"/>
      <c r="AK43" s="165"/>
      <c r="AL43" s="165"/>
      <c r="AM43" s="165"/>
      <c r="AN43" s="166"/>
    </row>
    <row r="44" spans="1:40" s="39" customFormat="1" ht="3.95" customHeight="1" x14ac:dyDescent="0.2">
      <c r="A44" s="40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  <c r="AF44" s="41"/>
      <c r="AG44" s="41"/>
      <c r="AH44" s="41"/>
      <c r="AI44" s="41"/>
    </row>
    <row r="45" spans="1:40" s="39" customFormat="1" ht="12" customHeight="1" x14ac:dyDescent="0.2">
      <c r="A45" s="38" t="s">
        <v>32</v>
      </c>
      <c r="B45" s="161" t="s">
        <v>206</v>
      </c>
      <c r="C45" s="162"/>
      <c r="D45" s="162"/>
      <c r="E45" s="162"/>
      <c r="F45" s="162"/>
      <c r="G45" s="162"/>
      <c r="H45" s="162"/>
      <c r="I45" s="162"/>
      <c r="J45" s="162"/>
      <c r="K45" s="162"/>
      <c r="L45" s="162"/>
      <c r="M45" s="162"/>
      <c r="N45" s="162"/>
      <c r="O45" s="162"/>
      <c r="P45" s="162"/>
      <c r="Q45" s="162"/>
      <c r="R45" s="162"/>
      <c r="S45" s="162"/>
      <c r="T45" s="162"/>
      <c r="U45" s="162"/>
      <c r="V45" s="162"/>
      <c r="W45" s="162"/>
      <c r="X45" s="162"/>
      <c r="Y45" s="162"/>
      <c r="Z45" s="162"/>
      <c r="AA45" s="162"/>
      <c r="AB45" s="162"/>
      <c r="AC45" s="162"/>
      <c r="AD45" s="162"/>
      <c r="AE45" s="162"/>
      <c r="AF45" s="162"/>
      <c r="AG45" s="162"/>
      <c r="AH45" s="162"/>
      <c r="AI45" s="162"/>
      <c r="AJ45" s="162"/>
      <c r="AK45" s="162"/>
      <c r="AL45" s="162"/>
      <c r="AM45" s="162"/>
      <c r="AN45" s="163"/>
    </row>
    <row r="46" spans="1:40" s="39" customFormat="1" ht="80.099999999999994" customHeight="1" x14ac:dyDescent="0.2">
      <c r="A46" s="40"/>
      <c r="B46" s="164"/>
      <c r="C46" s="165"/>
      <c r="D46" s="165"/>
      <c r="E46" s="165"/>
      <c r="F46" s="165"/>
      <c r="G46" s="165"/>
      <c r="H46" s="165"/>
      <c r="I46" s="165"/>
      <c r="J46" s="165"/>
      <c r="K46" s="165"/>
      <c r="L46" s="165"/>
      <c r="M46" s="165"/>
      <c r="N46" s="165"/>
      <c r="O46" s="165"/>
      <c r="P46" s="165"/>
      <c r="Q46" s="165"/>
      <c r="R46" s="165"/>
      <c r="S46" s="165"/>
      <c r="T46" s="165"/>
      <c r="U46" s="165"/>
      <c r="V46" s="165"/>
      <c r="W46" s="165"/>
      <c r="X46" s="165"/>
      <c r="Y46" s="165"/>
      <c r="Z46" s="165"/>
      <c r="AA46" s="165"/>
      <c r="AB46" s="165"/>
      <c r="AC46" s="165"/>
      <c r="AD46" s="165"/>
      <c r="AE46" s="165"/>
      <c r="AF46" s="165"/>
      <c r="AG46" s="165"/>
      <c r="AH46" s="165"/>
      <c r="AI46" s="165"/>
      <c r="AJ46" s="165"/>
      <c r="AK46" s="165"/>
      <c r="AL46" s="165"/>
      <c r="AM46" s="165"/>
      <c r="AN46" s="166"/>
    </row>
    <row r="47" spans="1:40" s="39" customFormat="1" ht="3.95" customHeight="1" x14ac:dyDescent="0.2">
      <c r="A47" s="40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41"/>
    </row>
    <row r="48" spans="1:40" s="39" customFormat="1" ht="12" customHeight="1" x14ac:dyDescent="0.2">
      <c r="A48" s="38" t="s">
        <v>61</v>
      </c>
      <c r="B48" s="161" t="s">
        <v>179</v>
      </c>
      <c r="C48" s="162"/>
      <c r="D48" s="162"/>
      <c r="E48" s="162"/>
      <c r="F48" s="162"/>
      <c r="G48" s="162"/>
      <c r="H48" s="162"/>
      <c r="I48" s="162"/>
      <c r="J48" s="162"/>
      <c r="K48" s="162"/>
      <c r="L48" s="162"/>
      <c r="M48" s="162"/>
      <c r="N48" s="162"/>
      <c r="O48" s="162"/>
      <c r="P48" s="162"/>
      <c r="Q48" s="162"/>
      <c r="R48" s="162"/>
      <c r="S48" s="162"/>
      <c r="T48" s="162"/>
      <c r="U48" s="162"/>
      <c r="V48" s="162"/>
      <c r="W48" s="162"/>
      <c r="X48" s="162"/>
      <c r="Y48" s="162"/>
      <c r="Z48" s="162"/>
      <c r="AA48" s="162"/>
      <c r="AB48" s="162"/>
      <c r="AC48" s="162"/>
      <c r="AD48" s="162"/>
      <c r="AE48" s="162"/>
      <c r="AF48" s="162"/>
      <c r="AG48" s="162"/>
      <c r="AH48" s="162"/>
      <c r="AI48" s="162"/>
      <c r="AJ48" s="162"/>
      <c r="AK48" s="162"/>
      <c r="AL48" s="162"/>
      <c r="AM48" s="162"/>
      <c r="AN48" s="163"/>
    </row>
    <row r="49" spans="1:42" s="39" customFormat="1" ht="80.099999999999994" customHeight="1" x14ac:dyDescent="0.2">
      <c r="A49" s="40"/>
      <c r="B49" s="164"/>
      <c r="C49" s="165"/>
      <c r="D49" s="165"/>
      <c r="E49" s="165"/>
      <c r="F49" s="165"/>
      <c r="G49" s="165"/>
      <c r="H49" s="165"/>
      <c r="I49" s="165"/>
      <c r="J49" s="165"/>
      <c r="K49" s="165"/>
      <c r="L49" s="165"/>
      <c r="M49" s="165"/>
      <c r="N49" s="165"/>
      <c r="O49" s="165"/>
      <c r="P49" s="165"/>
      <c r="Q49" s="165"/>
      <c r="R49" s="165"/>
      <c r="S49" s="165"/>
      <c r="T49" s="165"/>
      <c r="U49" s="165"/>
      <c r="V49" s="165"/>
      <c r="W49" s="165"/>
      <c r="X49" s="165"/>
      <c r="Y49" s="165"/>
      <c r="Z49" s="165"/>
      <c r="AA49" s="165"/>
      <c r="AB49" s="165"/>
      <c r="AC49" s="165"/>
      <c r="AD49" s="165"/>
      <c r="AE49" s="165"/>
      <c r="AF49" s="165"/>
      <c r="AG49" s="165"/>
      <c r="AH49" s="165"/>
      <c r="AI49" s="165"/>
      <c r="AJ49" s="165"/>
      <c r="AK49" s="165"/>
      <c r="AL49" s="165"/>
      <c r="AM49" s="165"/>
      <c r="AN49" s="166"/>
    </row>
    <row r="50" spans="1:42" s="39" customFormat="1" ht="3.95" customHeight="1" x14ac:dyDescent="0.2">
      <c r="A50" s="40"/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41"/>
      <c r="AI50" s="41"/>
    </row>
    <row r="51" spans="1:42" s="39" customFormat="1" ht="12" customHeight="1" x14ac:dyDescent="0.2">
      <c r="A51" s="38" t="s">
        <v>136</v>
      </c>
      <c r="B51" s="161" t="s">
        <v>180</v>
      </c>
      <c r="C51" s="162"/>
      <c r="D51" s="162"/>
      <c r="E51" s="162"/>
      <c r="F51" s="162"/>
      <c r="G51" s="162"/>
      <c r="H51" s="162"/>
      <c r="I51" s="162"/>
      <c r="J51" s="162"/>
      <c r="K51" s="162"/>
      <c r="L51" s="162"/>
      <c r="M51" s="162"/>
      <c r="N51" s="162"/>
      <c r="O51" s="162"/>
      <c r="P51" s="162"/>
      <c r="Q51" s="162"/>
      <c r="R51" s="162"/>
      <c r="S51" s="162"/>
      <c r="T51" s="162"/>
      <c r="U51" s="162"/>
      <c r="V51" s="162"/>
      <c r="W51" s="162"/>
      <c r="X51" s="162"/>
      <c r="Y51" s="162"/>
      <c r="Z51" s="162"/>
      <c r="AA51" s="162"/>
      <c r="AB51" s="162"/>
      <c r="AC51" s="162"/>
      <c r="AD51" s="162"/>
      <c r="AE51" s="162"/>
      <c r="AF51" s="162"/>
      <c r="AG51" s="162"/>
      <c r="AH51" s="162"/>
      <c r="AI51" s="162"/>
      <c r="AJ51" s="162"/>
      <c r="AK51" s="162"/>
      <c r="AL51" s="162"/>
      <c r="AM51" s="162"/>
      <c r="AN51" s="163"/>
    </row>
    <row r="52" spans="1:42" s="39" customFormat="1" ht="80.099999999999994" customHeight="1" x14ac:dyDescent="0.2">
      <c r="A52" s="40"/>
      <c r="B52" s="164"/>
      <c r="C52" s="165"/>
      <c r="D52" s="165"/>
      <c r="E52" s="165"/>
      <c r="F52" s="165"/>
      <c r="G52" s="165"/>
      <c r="H52" s="165"/>
      <c r="I52" s="165"/>
      <c r="J52" s="165"/>
      <c r="K52" s="165"/>
      <c r="L52" s="165"/>
      <c r="M52" s="165"/>
      <c r="N52" s="165"/>
      <c r="O52" s="165"/>
      <c r="P52" s="165"/>
      <c r="Q52" s="165"/>
      <c r="R52" s="165"/>
      <c r="S52" s="165"/>
      <c r="T52" s="165"/>
      <c r="U52" s="165"/>
      <c r="V52" s="165"/>
      <c r="W52" s="165"/>
      <c r="X52" s="165"/>
      <c r="Y52" s="165"/>
      <c r="Z52" s="165"/>
      <c r="AA52" s="165"/>
      <c r="AB52" s="165"/>
      <c r="AC52" s="165"/>
      <c r="AD52" s="165"/>
      <c r="AE52" s="165"/>
      <c r="AF52" s="165"/>
      <c r="AG52" s="165"/>
      <c r="AH52" s="165"/>
      <c r="AI52" s="165"/>
      <c r="AJ52" s="165"/>
      <c r="AK52" s="165"/>
      <c r="AL52" s="165"/>
      <c r="AM52" s="165"/>
      <c r="AN52" s="166"/>
    </row>
    <row r="53" spans="1:42" s="39" customFormat="1" ht="3.95" customHeight="1" x14ac:dyDescent="0.2">
      <c r="A53" s="40"/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1"/>
      <c r="AH53" s="41"/>
      <c r="AI53" s="41"/>
    </row>
    <row r="54" spans="1:42" s="39" customFormat="1" ht="26.1" customHeight="1" x14ac:dyDescent="0.2">
      <c r="A54" s="38" t="s">
        <v>138</v>
      </c>
      <c r="B54" s="161" t="s">
        <v>186</v>
      </c>
      <c r="C54" s="162"/>
      <c r="D54" s="162"/>
      <c r="E54" s="162"/>
      <c r="F54" s="162"/>
      <c r="G54" s="162"/>
      <c r="H54" s="162"/>
      <c r="I54" s="162"/>
      <c r="J54" s="162"/>
      <c r="K54" s="162"/>
      <c r="L54" s="162"/>
      <c r="M54" s="162"/>
      <c r="N54" s="162"/>
      <c r="O54" s="162"/>
      <c r="P54" s="162"/>
      <c r="Q54" s="162"/>
      <c r="R54" s="162"/>
      <c r="S54" s="162"/>
      <c r="T54" s="162"/>
      <c r="U54" s="162"/>
      <c r="V54" s="162"/>
      <c r="W54" s="162"/>
      <c r="X54" s="162"/>
      <c r="Y54" s="162"/>
      <c r="Z54" s="162"/>
      <c r="AA54" s="162"/>
      <c r="AB54" s="162"/>
      <c r="AC54" s="162"/>
      <c r="AD54" s="162"/>
      <c r="AE54" s="162"/>
      <c r="AF54" s="162"/>
      <c r="AG54" s="162"/>
      <c r="AH54" s="162"/>
      <c r="AI54" s="162"/>
      <c r="AJ54" s="162"/>
      <c r="AK54" s="162"/>
      <c r="AL54" s="162"/>
      <c r="AM54" s="162"/>
      <c r="AN54" s="163"/>
    </row>
    <row r="55" spans="1:42" s="39" customFormat="1" ht="80.099999999999994" customHeight="1" x14ac:dyDescent="0.2">
      <c r="A55" s="40"/>
      <c r="B55" s="164"/>
      <c r="C55" s="165"/>
      <c r="D55" s="165"/>
      <c r="E55" s="165"/>
      <c r="F55" s="165"/>
      <c r="G55" s="165"/>
      <c r="H55" s="165"/>
      <c r="I55" s="165"/>
      <c r="J55" s="165"/>
      <c r="K55" s="165"/>
      <c r="L55" s="165"/>
      <c r="M55" s="165"/>
      <c r="N55" s="165"/>
      <c r="O55" s="165"/>
      <c r="P55" s="165"/>
      <c r="Q55" s="165"/>
      <c r="R55" s="165"/>
      <c r="S55" s="165"/>
      <c r="T55" s="165"/>
      <c r="U55" s="165"/>
      <c r="V55" s="165"/>
      <c r="W55" s="165"/>
      <c r="X55" s="165"/>
      <c r="Y55" s="165"/>
      <c r="Z55" s="165"/>
      <c r="AA55" s="165"/>
      <c r="AB55" s="165"/>
      <c r="AC55" s="165"/>
      <c r="AD55" s="165"/>
      <c r="AE55" s="165"/>
      <c r="AF55" s="165"/>
      <c r="AG55" s="165"/>
      <c r="AH55" s="165"/>
      <c r="AI55" s="165"/>
      <c r="AJ55" s="165"/>
      <c r="AK55" s="165"/>
      <c r="AL55" s="165"/>
      <c r="AM55" s="165"/>
      <c r="AN55" s="166"/>
    </row>
    <row r="56" spans="1:42" s="39" customFormat="1" ht="3.95" customHeight="1" x14ac:dyDescent="0.2">
      <c r="A56" s="40"/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  <c r="AF56" s="41"/>
      <c r="AG56" s="41"/>
      <c r="AH56" s="41"/>
      <c r="AI56" s="41"/>
    </row>
    <row r="57" spans="1:42" s="39" customFormat="1" ht="12" customHeight="1" x14ac:dyDescent="0.2">
      <c r="A57" s="38" t="s">
        <v>148</v>
      </c>
      <c r="B57" s="161" t="s">
        <v>33</v>
      </c>
      <c r="C57" s="162"/>
      <c r="D57" s="162"/>
      <c r="E57" s="162"/>
      <c r="F57" s="162"/>
      <c r="G57" s="162"/>
      <c r="H57" s="162"/>
      <c r="I57" s="162"/>
      <c r="J57" s="162"/>
      <c r="K57" s="162"/>
      <c r="L57" s="162"/>
      <c r="M57" s="162"/>
      <c r="N57" s="162"/>
      <c r="O57" s="162"/>
      <c r="P57" s="162"/>
      <c r="Q57" s="162"/>
      <c r="R57" s="162"/>
      <c r="S57" s="162"/>
      <c r="T57" s="162"/>
      <c r="U57" s="162"/>
      <c r="V57" s="162"/>
      <c r="W57" s="162"/>
      <c r="X57" s="162"/>
      <c r="Y57" s="162"/>
      <c r="Z57" s="162"/>
      <c r="AA57" s="162"/>
      <c r="AB57" s="162"/>
      <c r="AC57" s="162"/>
      <c r="AD57" s="162"/>
      <c r="AE57" s="162"/>
      <c r="AF57" s="162"/>
      <c r="AG57" s="162"/>
      <c r="AH57" s="162"/>
      <c r="AI57" s="162"/>
      <c r="AJ57" s="162"/>
      <c r="AK57" s="162"/>
      <c r="AL57" s="162"/>
      <c r="AM57" s="162"/>
      <c r="AN57" s="163"/>
    </row>
    <row r="58" spans="1:42" s="39" customFormat="1" ht="80.099999999999994" customHeight="1" x14ac:dyDescent="0.2">
      <c r="A58" s="40"/>
      <c r="B58" s="164"/>
      <c r="C58" s="165"/>
      <c r="D58" s="165"/>
      <c r="E58" s="165"/>
      <c r="F58" s="165"/>
      <c r="G58" s="165"/>
      <c r="H58" s="165"/>
      <c r="I58" s="165"/>
      <c r="J58" s="165"/>
      <c r="K58" s="165"/>
      <c r="L58" s="165"/>
      <c r="M58" s="165"/>
      <c r="N58" s="165"/>
      <c r="O58" s="165"/>
      <c r="P58" s="165"/>
      <c r="Q58" s="165"/>
      <c r="R58" s="165"/>
      <c r="S58" s="165"/>
      <c r="T58" s="165"/>
      <c r="U58" s="165"/>
      <c r="V58" s="165"/>
      <c r="W58" s="165"/>
      <c r="X58" s="165"/>
      <c r="Y58" s="165"/>
      <c r="Z58" s="165"/>
      <c r="AA58" s="165"/>
      <c r="AB58" s="165"/>
      <c r="AC58" s="165"/>
      <c r="AD58" s="165"/>
      <c r="AE58" s="165"/>
      <c r="AF58" s="165"/>
      <c r="AG58" s="165"/>
      <c r="AH58" s="165"/>
      <c r="AI58" s="165"/>
      <c r="AJ58" s="165"/>
      <c r="AK58" s="165"/>
      <c r="AL58" s="165"/>
      <c r="AM58" s="165"/>
      <c r="AN58" s="166"/>
    </row>
    <row r="59" spans="1:42" s="39" customFormat="1" ht="3.95" customHeight="1" x14ac:dyDescent="0.2">
      <c r="A59" s="40"/>
      <c r="B59" s="41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41"/>
      <c r="AG59" s="41"/>
      <c r="AH59" s="41"/>
      <c r="AI59" s="41"/>
    </row>
    <row r="60" spans="1:42" s="39" customFormat="1" ht="12" customHeight="1" x14ac:dyDescent="0.2">
      <c r="A60" s="38" t="s">
        <v>149</v>
      </c>
      <c r="B60" s="161" t="s">
        <v>62</v>
      </c>
      <c r="C60" s="162"/>
      <c r="D60" s="162"/>
      <c r="E60" s="162"/>
      <c r="F60" s="162"/>
      <c r="G60" s="162"/>
      <c r="H60" s="162"/>
      <c r="I60" s="162"/>
      <c r="J60" s="162"/>
      <c r="K60" s="162"/>
      <c r="L60" s="162"/>
      <c r="M60" s="162"/>
      <c r="N60" s="162"/>
      <c r="O60" s="162"/>
      <c r="P60" s="162"/>
      <c r="Q60" s="162"/>
      <c r="R60" s="162"/>
      <c r="S60" s="16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62"/>
      <c r="AF60" s="162"/>
      <c r="AG60" s="162"/>
      <c r="AH60" s="162"/>
      <c r="AI60" s="162"/>
      <c r="AJ60" s="162"/>
      <c r="AK60" s="162"/>
      <c r="AL60" s="162"/>
      <c r="AM60" s="162"/>
      <c r="AN60" s="163"/>
    </row>
    <row r="61" spans="1:42" s="39" customFormat="1" ht="80.099999999999994" customHeight="1" x14ac:dyDescent="0.2">
      <c r="A61" s="40"/>
      <c r="B61" s="164"/>
      <c r="C61" s="165"/>
      <c r="D61" s="165"/>
      <c r="E61" s="165"/>
      <c r="F61" s="165"/>
      <c r="G61" s="165"/>
      <c r="H61" s="165"/>
      <c r="I61" s="165"/>
      <c r="J61" s="165"/>
      <c r="K61" s="165"/>
      <c r="L61" s="165"/>
      <c r="M61" s="165"/>
      <c r="N61" s="165"/>
      <c r="O61" s="165"/>
      <c r="P61" s="165"/>
      <c r="Q61" s="165"/>
      <c r="R61" s="165"/>
      <c r="S61" s="165"/>
      <c r="T61" s="165"/>
      <c r="U61" s="165"/>
      <c r="V61" s="165"/>
      <c r="W61" s="165"/>
      <c r="X61" s="165"/>
      <c r="Y61" s="165"/>
      <c r="Z61" s="165"/>
      <c r="AA61" s="165"/>
      <c r="AB61" s="165"/>
      <c r="AC61" s="165"/>
      <c r="AD61" s="165"/>
      <c r="AE61" s="165"/>
      <c r="AF61" s="165"/>
      <c r="AG61" s="165"/>
      <c r="AH61" s="165"/>
      <c r="AI61" s="165"/>
      <c r="AJ61" s="165"/>
      <c r="AK61" s="165"/>
      <c r="AL61" s="165"/>
      <c r="AM61" s="165"/>
      <c r="AN61" s="166"/>
    </row>
    <row r="62" spans="1:42" s="39" customFormat="1" ht="14.25" customHeight="1" x14ac:dyDescent="0.2">
      <c r="A62" s="40"/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41"/>
      <c r="AG62" s="41"/>
      <c r="AH62" s="41"/>
      <c r="AI62" s="41"/>
    </row>
    <row r="63" spans="1:42" ht="24.75" customHeight="1" x14ac:dyDescent="0.2">
      <c r="A63" s="160" t="s">
        <v>187</v>
      </c>
      <c r="B63" s="160"/>
      <c r="C63" s="160"/>
      <c r="D63" s="160"/>
      <c r="E63" s="160"/>
      <c r="F63" s="160"/>
      <c r="G63" s="160"/>
      <c r="H63" s="160"/>
      <c r="I63" s="160"/>
      <c r="J63" s="160"/>
      <c r="K63" s="160"/>
      <c r="L63" s="160"/>
      <c r="M63" s="160"/>
      <c r="N63" s="160"/>
      <c r="O63" s="160"/>
      <c r="P63" s="160"/>
      <c r="Q63" s="160"/>
      <c r="R63" s="160"/>
      <c r="S63" s="160"/>
      <c r="T63" s="160"/>
      <c r="U63" s="160"/>
      <c r="V63" s="160"/>
      <c r="W63" s="160"/>
      <c r="X63" s="160"/>
      <c r="Y63" s="160"/>
      <c r="Z63" s="160"/>
      <c r="AA63" s="160"/>
      <c r="AB63" s="160"/>
      <c r="AC63" s="160"/>
      <c r="AD63" s="160"/>
      <c r="AE63" s="160"/>
      <c r="AF63" s="160"/>
      <c r="AG63" s="160"/>
      <c r="AH63" s="160"/>
      <c r="AI63" s="160"/>
      <c r="AJ63" s="160"/>
      <c r="AK63" s="43"/>
      <c r="AL63" s="43"/>
      <c r="AM63" s="43"/>
      <c r="AN63" s="43"/>
      <c r="AO63" s="43"/>
      <c r="AP63" s="43"/>
    </row>
    <row r="64" spans="1:42" ht="19.5" customHeight="1" x14ac:dyDescent="0.2">
      <c r="A64" s="87"/>
      <c r="B64" s="87"/>
      <c r="C64" s="87"/>
      <c r="D64" s="87"/>
      <c r="E64" s="87"/>
      <c r="F64" s="87"/>
      <c r="G64" s="87"/>
      <c r="H64" s="87"/>
      <c r="I64" s="87"/>
      <c r="J64" s="87"/>
      <c r="K64" s="87"/>
      <c r="L64" s="87"/>
      <c r="M64" s="87"/>
      <c r="N64" s="87"/>
      <c r="O64" s="87"/>
      <c r="P64" s="87"/>
      <c r="Q64" s="87"/>
      <c r="R64" s="87"/>
      <c r="S64" s="87"/>
      <c r="T64" s="87"/>
      <c r="U64" s="87"/>
      <c r="V64" s="87"/>
      <c r="W64" s="87"/>
      <c r="X64" s="87"/>
      <c r="Y64" s="87"/>
      <c r="Z64" s="87"/>
      <c r="AA64" s="87"/>
      <c r="AB64" s="87"/>
      <c r="AC64" s="87"/>
      <c r="AD64" s="87"/>
    </row>
    <row r="65" spans="1:52" ht="13.5" customHeight="1" x14ac:dyDescent="0.2">
      <c r="A65" s="10" t="s">
        <v>53</v>
      </c>
    </row>
    <row r="66" spans="1:52" ht="13.5" customHeight="1" x14ac:dyDescent="0.2">
      <c r="A66" s="10"/>
    </row>
    <row r="67" spans="1:52" ht="13.5" customHeight="1" x14ac:dyDescent="0.2">
      <c r="F67" s="50" t="s">
        <v>194</v>
      </c>
      <c r="G67" s="262"/>
      <c r="H67" s="263"/>
      <c r="I67" s="69" t="str">
        <f>IF(G67="",_vst!$C$11,"")</f>
        <v>vyberte ANO/NE</v>
      </c>
      <c r="N67" s="88" t="str">
        <f>IF($AR$67=1,_vst!$C$25,"")</f>
        <v/>
      </c>
      <c r="AR67" s="15">
        <f>IF(AND(AJ102&gt;0,G67=""),1,0)</f>
        <v>0</v>
      </c>
      <c r="AS67" s="2" t="s">
        <v>195</v>
      </c>
    </row>
    <row r="68" spans="1:52" ht="5.0999999999999996" customHeight="1" x14ac:dyDescent="0.2"/>
    <row r="69" spans="1:52" ht="18.600000000000001" customHeight="1" x14ac:dyDescent="0.2">
      <c r="A69" s="75" t="s">
        <v>183</v>
      </c>
    </row>
    <row r="70" spans="1:52" ht="13.5" customHeight="1" x14ac:dyDescent="0.2">
      <c r="A70" s="253" t="s">
        <v>43</v>
      </c>
      <c r="B70" s="254"/>
      <c r="C70" s="254"/>
      <c r="D70" s="254"/>
      <c r="E70" s="254"/>
      <c r="F70" s="254"/>
      <c r="G70" s="254"/>
      <c r="H70" s="254"/>
      <c r="I70" s="254"/>
      <c r="J70" s="255"/>
      <c r="K70" s="253" t="s">
        <v>56</v>
      </c>
      <c r="L70" s="254"/>
      <c r="M70" s="254"/>
      <c r="N70" s="254"/>
      <c r="O70" s="254"/>
      <c r="P70" s="254"/>
      <c r="Q70" s="255"/>
      <c r="R70" s="253" t="s">
        <v>133</v>
      </c>
      <c r="S70" s="254"/>
      <c r="T70" s="254"/>
      <c r="U70" s="255"/>
      <c r="V70" s="253" t="s">
        <v>190</v>
      </c>
      <c r="W70" s="254"/>
      <c r="X70" s="255"/>
      <c r="Y70" s="264" t="s">
        <v>76</v>
      </c>
      <c r="Z70" s="270" t="s">
        <v>74</v>
      </c>
      <c r="AA70" s="271"/>
      <c r="AB70" s="253" t="s">
        <v>75</v>
      </c>
      <c r="AC70" s="254"/>
      <c r="AD70" s="254"/>
      <c r="AE70" s="255"/>
      <c r="AF70" s="205" t="s">
        <v>80</v>
      </c>
      <c r="AG70" s="206"/>
      <c r="AH70" s="206"/>
      <c r="AI70" s="206"/>
      <c r="AJ70" s="206"/>
      <c r="AK70" s="206"/>
      <c r="AL70" s="206"/>
      <c r="AM70" s="207"/>
    </row>
    <row r="71" spans="1:52" ht="27" customHeight="1" x14ac:dyDescent="0.2">
      <c r="A71" s="256"/>
      <c r="B71" s="257"/>
      <c r="C71" s="257"/>
      <c r="D71" s="257"/>
      <c r="E71" s="257"/>
      <c r="F71" s="257"/>
      <c r="G71" s="257"/>
      <c r="H71" s="257"/>
      <c r="I71" s="257"/>
      <c r="J71" s="258"/>
      <c r="K71" s="256"/>
      <c r="L71" s="257"/>
      <c r="M71" s="257"/>
      <c r="N71" s="257"/>
      <c r="O71" s="257"/>
      <c r="P71" s="257"/>
      <c r="Q71" s="258"/>
      <c r="R71" s="256"/>
      <c r="S71" s="257"/>
      <c r="T71" s="257"/>
      <c r="U71" s="258"/>
      <c r="V71" s="256"/>
      <c r="W71" s="257"/>
      <c r="X71" s="258"/>
      <c r="Y71" s="265"/>
      <c r="Z71" s="272"/>
      <c r="AA71" s="273"/>
      <c r="AB71" s="256"/>
      <c r="AC71" s="257"/>
      <c r="AD71" s="257"/>
      <c r="AE71" s="258"/>
      <c r="AF71" s="205" t="s">
        <v>212</v>
      </c>
      <c r="AG71" s="206"/>
      <c r="AH71" s="206"/>
      <c r="AI71" s="207"/>
      <c r="AJ71" s="205" t="s">
        <v>52</v>
      </c>
      <c r="AK71" s="206"/>
      <c r="AL71" s="206"/>
      <c r="AM71" s="207"/>
      <c r="AR71" s="2" t="s">
        <v>192</v>
      </c>
      <c r="AS71" s="2" t="s">
        <v>199</v>
      </c>
      <c r="AT71" s="2" t="s">
        <v>48</v>
      </c>
      <c r="AU71" s="2" t="s">
        <v>50</v>
      </c>
      <c r="AV71" s="2" t="s">
        <v>191</v>
      </c>
      <c r="AW71" s="2" t="s">
        <v>174</v>
      </c>
      <c r="AX71" s="2" t="s">
        <v>78</v>
      </c>
      <c r="AY71" s="2" t="s">
        <v>77</v>
      </c>
      <c r="AZ71" s="2" t="s">
        <v>79</v>
      </c>
    </row>
    <row r="72" spans="1:52" ht="14.1" customHeight="1" x14ac:dyDescent="0.2">
      <c r="A72" s="155"/>
      <c r="B72" s="155"/>
      <c r="C72" s="155"/>
      <c r="D72" s="155"/>
      <c r="E72" s="155"/>
      <c r="F72" s="155"/>
      <c r="G72" s="155"/>
      <c r="H72" s="155"/>
      <c r="I72" s="155"/>
      <c r="J72" s="155"/>
      <c r="K72" s="155"/>
      <c r="L72" s="155"/>
      <c r="M72" s="155"/>
      <c r="N72" s="155"/>
      <c r="O72" s="155"/>
      <c r="P72" s="155"/>
      <c r="Q72" s="155"/>
      <c r="R72" s="135"/>
      <c r="S72" s="136"/>
      <c r="T72" s="136"/>
      <c r="U72" s="137"/>
      <c r="V72" s="135"/>
      <c r="W72" s="136"/>
      <c r="X72" s="137"/>
      <c r="Y72" s="97"/>
      <c r="Z72" s="208"/>
      <c r="AA72" s="209"/>
      <c r="AB72" s="167" t="str">
        <f t="shared" ref="AB72:AB100" si="0">IF(R72="","",IF(Z72="",R72,CEILING(R72*Z72,1)))</f>
        <v/>
      </c>
      <c r="AC72" s="168"/>
      <c r="AD72" s="168"/>
      <c r="AE72" s="169"/>
      <c r="AF72" s="135"/>
      <c r="AG72" s="136"/>
      <c r="AH72" s="136"/>
      <c r="AI72" s="137"/>
      <c r="AJ72" s="167" t="str">
        <f t="shared" ref="AJ72:AJ100" si="1">IF(AB72="","",AB72-AF72)</f>
        <v/>
      </c>
      <c r="AK72" s="168"/>
      <c r="AL72" s="168"/>
      <c r="AM72" s="169"/>
      <c r="AN72" s="36" t="str">
        <f>IF(AU72=1,_vst!$C$2,IF(AV72=1,_vst!$C$26,IF(AY72=1,_vst!$C$4,IF(AW72=1,_vst!$C$3,""))))</f>
        <v/>
      </c>
      <c r="AR72" s="106" t="str">
        <f t="shared" ref="AR72:AR100" si="2">IF(R72="","",IF(Z72="",V72,CEILING(V72*Z72,1)))</f>
        <v/>
      </c>
      <c r="AS72" s="106" t="str">
        <f>IF(OR(R72="",AT72=1),"",AB72-AR72)</f>
        <v/>
      </c>
      <c r="AT72" s="15">
        <f>IF(OR(K72=_vst!$B$9,K72=_vst!$B$10,K72=_vst!$B$11,K72=_vst!$B$12),1,IF(K72=_vst!$B$3,2,0))</f>
        <v>0</v>
      </c>
      <c r="AU72" s="15">
        <f>IF(AF72&gt;0,IF(AT72&gt;0,1,0),0)</f>
        <v>0</v>
      </c>
      <c r="AV72" s="15">
        <f t="shared" ref="AV72:AV100" si="3">IF(AND($G$67="Ano",AR72&gt;AB72),1,0)</f>
        <v>0</v>
      </c>
      <c r="AW72" s="17">
        <f t="shared" ref="AW72:AW100" si="4">IF(AF72&gt;AB72,1,0)</f>
        <v>0</v>
      </c>
      <c r="AX72" s="37">
        <f t="shared" ref="AX72:AX100" si="5">IF(OR(Y72&lt;&gt;"",Z72&lt;&gt;""),1,0)</f>
        <v>0</v>
      </c>
      <c r="AY72" s="37">
        <f t="shared" ref="AY72:AY100" si="6">IF(OR(AND(Y72="",Z72&lt;&gt;""),AND(Y72&lt;&gt;"",Z72="")),1,0)</f>
        <v>0</v>
      </c>
      <c r="AZ72" s="17">
        <f ca="1">IF(SUM(AU72:AU100,AV72:AV100,AW72:AW100,AT101,AT104,AY72:AY100,AR112,AR67)=0,0,1)</f>
        <v>0</v>
      </c>
    </row>
    <row r="73" spans="1:52" ht="13.5" customHeight="1" x14ac:dyDescent="0.2">
      <c r="A73" s="155"/>
      <c r="B73" s="155"/>
      <c r="C73" s="155"/>
      <c r="D73" s="155"/>
      <c r="E73" s="155"/>
      <c r="F73" s="155"/>
      <c r="G73" s="155"/>
      <c r="H73" s="155"/>
      <c r="I73" s="155"/>
      <c r="J73" s="155"/>
      <c r="K73" s="155"/>
      <c r="L73" s="155"/>
      <c r="M73" s="155"/>
      <c r="N73" s="155"/>
      <c r="O73" s="155"/>
      <c r="P73" s="155"/>
      <c r="Q73" s="155"/>
      <c r="R73" s="135"/>
      <c r="S73" s="136"/>
      <c r="T73" s="136"/>
      <c r="U73" s="137"/>
      <c r="V73" s="135">
        <v>1000000</v>
      </c>
      <c r="W73" s="136"/>
      <c r="X73" s="137"/>
      <c r="Y73" s="97"/>
      <c r="Z73" s="208"/>
      <c r="AA73" s="209"/>
      <c r="AB73" s="167" t="str">
        <f t="shared" si="0"/>
        <v/>
      </c>
      <c r="AC73" s="168"/>
      <c r="AD73" s="168"/>
      <c r="AE73" s="169"/>
      <c r="AF73" s="135"/>
      <c r="AG73" s="136"/>
      <c r="AH73" s="136"/>
      <c r="AI73" s="137"/>
      <c r="AJ73" s="167" t="str">
        <f t="shared" si="1"/>
        <v/>
      </c>
      <c r="AK73" s="168"/>
      <c r="AL73" s="168"/>
      <c r="AM73" s="169"/>
      <c r="AN73" s="36" t="str">
        <f>IF(AU73=1,_vst!$C$2,IF(AV73=1,_vst!$C$26,IF(AY73=1,_vst!$C$4,IF(AW73=1,_vst!$C$3,""))))</f>
        <v/>
      </c>
      <c r="AR73" s="106" t="str">
        <f t="shared" si="2"/>
        <v/>
      </c>
      <c r="AS73" s="106" t="str">
        <f t="shared" ref="AS73:AS100" si="7">IF(OR(R73="",AT73=1),"",AB73-AR73)</f>
        <v/>
      </c>
      <c r="AT73" s="15">
        <f>IF(OR(K73=_vst!$B$9,K73=_vst!$B$10,K73=_vst!$B$11,K73=_vst!$B$12),1,IF(K73=_vst!$B$3,2,0))</f>
        <v>0</v>
      </c>
      <c r="AU73" s="15">
        <f t="shared" ref="AU73:AU100" si="8">IF(AF73&gt;0,IF(AT73&gt;0,1,0),0)</f>
        <v>0</v>
      </c>
      <c r="AV73" s="15">
        <f t="shared" si="3"/>
        <v>0</v>
      </c>
      <c r="AW73" s="17">
        <f t="shared" si="4"/>
        <v>0</v>
      </c>
      <c r="AX73" s="37">
        <f t="shared" si="5"/>
        <v>0</v>
      </c>
      <c r="AY73" s="37">
        <f t="shared" si="6"/>
        <v>0</v>
      </c>
    </row>
    <row r="74" spans="1:52" ht="14.1" customHeight="1" x14ac:dyDescent="0.2">
      <c r="A74" s="155"/>
      <c r="B74" s="155"/>
      <c r="C74" s="155"/>
      <c r="D74" s="155"/>
      <c r="E74" s="155"/>
      <c r="F74" s="155"/>
      <c r="G74" s="155"/>
      <c r="H74" s="155"/>
      <c r="I74" s="155"/>
      <c r="J74" s="155"/>
      <c r="K74" s="155"/>
      <c r="L74" s="155"/>
      <c r="M74" s="155"/>
      <c r="N74" s="155"/>
      <c r="O74" s="155"/>
      <c r="P74" s="155"/>
      <c r="Q74" s="155"/>
      <c r="R74" s="135"/>
      <c r="S74" s="136"/>
      <c r="T74" s="136"/>
      <c r="U74" s="137"/>
      <c r="V74" s="135"/>
      <c r="W74" s="136"/>
      <c r="X74" s="137"/>
      <c r="Y74" s="97"/>
      <c r="Z74" s="208"/>
      <c r="AA74" s="209"/>
      <c r="AB74" s="167" t="str">
        <f t="shared" si="0"/>
        <v/>
      </c>
      <c r="AC74" s="168"/>
      <c r="AD74" s="168"/>
      <c r="AE74" s="169"/>
      <c r="AF74" s="135"/>
      <c r="AG74" s="136"/>
      <c r="AH74" s="136"/>
      <c r="AI74" s="137"/>
      <c r="AJ74" s="167" t="str">
        <f t="shared" si="1"/>
        <v/>
      </c>
      <c r="AK74" s="168"/>
      <c r="AL74" s="168"/>
      <c r="AM74" s="169"/>
      <c r="AN74" s="36" t="str">
        <f>IF(AU74=1,_vst!$C$2,IF(AV74=1,_vst!$C$26,IF(AY74=1,_vst!$C$4,IF(AW74=1,_vst!$C$3,""))))</f>
        <v/>
      </c>
      <c r="AR74" s="106" t="str">
        <f t="shared" si="2"/>
        <v/>
      </c>
      <c r="AS74" s="106" t="str">
        <f t="shared" si="7"/>
        <v/>
      </c>
      <c r="AT74" s="15">
        <f>IF(OR(K74=_vst!$B$9,K74=_vst!$B$10,K74=_vst!$B$11,K74=_vst!$B$12),1,IF(K74=_vst!$B$3,2,0))</f>
        <v>0</v>
      </c>
      <c r="AU74" s="15">
        <f t="shared" si="8"/>
        <v>0</v>
      </c>
      <c r="AV74" s="15">
        <f t="shared" si="3"/>
        <v>0</v>
      </c>
      <c r="AW74" s="17">
        <f t="shared" si="4"/>
        <v>0</v>
      </c>
      <c r="AX74" s="37">
        <f t="shared" si="5"/>
        <v>0</v>
      </c>
      <c r="AY74" s="37">
        <f t="shared" si="6"/>
        <v>0</v>
      </c>
    </row>
    <row r="75" spans="1:52" ht="14.1" customHeight="1" x14ac:dyDescent="0.2">
      <c r="A75" s="155"/>
      <c r="B75" s="155"/>
      <c r="C75" s="155"/>
      <c r="D75" s="155"/>
      <c r="E75" s="155"/>
      <c r="F75" s="155"/>
      <c r="G75" s="155"/>
      <c r="H75" s="155"/>
      <c r="I75" s="155"/>
      <c r="J75" s="155"/>
      <c r="K75" s="155"/>
      <c r="L75" s="155"/>
      <c r="M75" s="155"/>
      <c r="N75" s="155"/>
      <c r="O75" s="155"/>
      <c r="P75" s="155"/>
      <c r="Q75" s="155"/>
      <c r="R75" s="135"/>
      <c r="S75" s="136"/>
      <c r="T75" s="136"/>
      <c r="U75" s="137"/>
      <c r="V75" s="135"/>
      <c r="W75" s="136"/>
      <c r="X75" s="137"/>
      <c r="Y75" s="97"/>
      <c r="Z75" s="208"/>
      <c r="AA75" s="209"/>
      <c r="AB75" s="167" t="str">
        <f t="shared" si="0"/>
        <v/>
      </c>
      <c r="AC75" s="168"/>
      <c r="AD75" s="168"/>
      <c r="AE75" s="169"/>
      <c r="AF75" s="135"/>
      <c r="AG75" s="136"/>
      <c r="AH75" s="136"/>
      <c r="AI75" s="137"/>
      <c r="AJ75" s="167" t="str">
        <f t="shared" si="1"/>
        <v/>
      </c>
      <c r="AK75" s="168"/>
      <c r="AL75" s="168"/>
      <c r="AM75" s="169"/>
      <c r="AN75" s="36" t="str">
        <f>IF(AU75=1,_vst!$C$2,IF(AV75=1,_vst!$C$26,IF(AY75=1,_vst!$C$4,IF(AW75=1,_vst!$C$3,""))))</f>
        <v/>
      </c>
      <c r="AR75" s="106" t="str">
        <f t="shared" si="2"/>
        <v/>
      </c>
      <c r="AS75" s="106" t="str">
        <f t="shared" si="7"/>
        <v/>
      </c>
      <c r="AT75" s="15">
        <f>IF(OR(K75=_vst!$B$9,K75=_vst!$B$10,K75=_vst!$B$11,K75=_vst!$B$12),1,IF(K75=_vst!$B$3,2,0))</f>
        <v>0</v>
      </c>
      <c r="AU75" s="15">
        <f t="shared" si="8"/>
        <v>0</v>
      </c>
      <c r="AV75" s="15">
        <f t="shared" si="3"/>
        <v>0</v>
      </c>
      <c r="AW75" s="17">
        <f t="shared" si="4"/>
        <v>0</v>
      </c>
      <c r="AX75" s="37">
        <f t="shared" si="5"/>
        <v>0</v>
      </c>
      <c r="AY75" s="37">
        <f t="shared" si="6"/>
        <v>0</v>
      </c>
    </row>
    <row r="76" spans="1:52" ht="14.1" customHeight="1" x14ac:dyDescent="0.2">
      <c r="A76" s="155"/>
      <c r="B76" s="155"/>
      <c r="C76" s="155"/>
      <c r="D76" s="155"/>
      <c r="E76" s="155"/>
      <c r="F76" s="155"/>
      <c r="G76" s="155"/>
      <c r="H76" s="155"/>
      <c r="I76" s="155"/>
      <c r="J76" s="155"/>
      <c r="K76" s="155"/>
      <c r="L76" s="155"/>
      <c r="M76" s="155"/>
      <c r="N76" s="155"/>
      <c r="O76" s="155"/>
      <c r="P76" s="155"/>
      <c r="Q76" s="155"/>
      <c r="R76" s="135"/>
      <c r="S76" s="136"/>
      <c r="T76" s="136"/>
      <c r="U76" s="137"/>
      <c r="V76" s="135"/>
      <c r="W76" s="136"/>
      <c r="X76" s="137"/>
      <c r="Y76" s="97"/>
      <c r="Z76" s="208"/>
      <c r="AA76" s="209"/>
      <c r="AB76" s="167" t="str">
        <f t="shared" si="0"/>
        <v/>
      </c>
      <c r="AC76" s="168"/>
      <c r="AD76" s="168"/>
      <c r="AE76" s="169"/>
      <c r="AF76" s="135"/>
      <c r="AG76" s="136"/>
      <c r="AH76" s="136"/>
      <c r="AI76" s="137"/>
      <c r="AJ76" s="167" t="str">
        <f t="shared" si="1"/>
        <v/>
      </c>
      <c r="AK76" s="168"/>
      <c r="AL76" s="168"/>
      <c r="AM76" s="169"/>
      <c r="AN76" s="36" t="str">
        <f>IF(AU76=1,_vst!$C$2,IF(AV76=1,_vst!$C$26,IF(AY76=1,_vst!$C$4,IF(AW76=1,_vst!$C$3,""))))</f>
        <v/>
      </c>
      <c r="AR76" s="106" t="str">
        <f t="shared" si="2"/>
        <v/>
      </c>
      <c r="AS76" s="106" t="str">
        <f t="shared" si="7"/>
        <v/>
      </c>
      <c r="AT76" s="15">
        <f>IF(OR(K76=_vst!$B$9,K76=_vst!$B$10,K76=_vst!$B$11,K76=_vst!$B$12),1,IF(K76=_vst!$B$3,2,0))</f>
        <v>0</v>
      </c>
      <c r="AU76" s="15">
        <f t="shared" si="8"/>
        <v>0</v>
      </c>
      <c r="AV76" s="15">
        <f t="shared" si="3"/>
        <v>0</v>
      </c>
      <c r="AW76" s="17">
        <f t="shared" si="4"/>
        <v>0</v>
      </c>
      <c r="AX76" s="37">
        <f t="shared" si="5"/>
        <v>0</v>
      </c>
      <c r="AY76" s="37">
        <f t="shared" si="6"/>
        <v>0</v>
      </c>
    </row>
    <row r="77" spans="1:52" ht="14.1" customHeight="1" x14ac:dyDescent="0.2">
      <c r="A77" s="155"/>
      <c r="B77" s="155"/>
      <c r="C77" s="155"/>
      <c r="D77" s="155"/>
      <c r="E77" s="155"/>
      <c r="F77" s="155"/>
      <c r="G77" s="155"/>
      <c r="H77" s="155"/>
      <c r="I77" s="155"/>
      <c r="J77" s="155"/>
      <c r="K77" s="155"/>
      <c r="L77" s="155"/>
      <c r="M77" s="155"/>
      <c r="N77" s="155"/>
      <c r="O77" s="155"/>
      <c r="P77" s="155"/>
      <c r="Q77" s="155"/>
      <c r="R77" s="135"/>
      <c r="S77" s="136"/>
      <c r="T77" s="136"/>
      <c r="U77" s="137"/>
      <c r="V77" s="135"/>
      <c r="W77" s="136"/>
      <c r="X77" s="137"/>
      <c r="Y77" s="97"/>
      <c r="Z77" s="208"/>
      <c r="AA77" s="209"/>
      <c r="AB77" s="167" t="str">
        <f t="shared" si="0"/>
        <v/>
      </c>
      <c r="AC77" s="168"/>
      <c r="AD77" s="168"/>
      <c r="AE77" s="169"/>
      <c r="AF77" s="135"/>
      <c r="AG77" s="136"/>
      <c r="AH77" s="136"/>
      <c r="AI77" s="137"/>
      <c r="AJ77" s="167" t="str">
        <f t="shared" si="1"/>
        <v/>
      </c>
      <c r="AK77" s="168"/>
      <c r="AL77" s="168"/>
      <c r="AM77" s="169"/>
      <c r="AN77" s="36" t="str">
        <f>IF(AU77=1,_vst!$C$2,IF(AV77=1,_vst!$C$26,IF(AY77=1,_vst!$C$4,IF(AW77=1,_vst!$C$3,""))))</f>
        <v/>
      </c>
      <c r="AR77" s="106" t="str">
        <f t="shared" si="2"/>
        <v/>
      </c>
      <c r="AS77" s="106" t="str">
        <f t="shared" si="7"/>
        <v/>
      </c>
      <c r="AT77" s="15">
        <f>IF(OR(K77=_vst!$B$9,K77=_vst!$B$10,K77=_vst!$B$11,K77=_vst!$B$12),1,IF(K77=_vst!$B$3,2,0))</f>
        <v>0</v>
      </c>
      <c r="AU77" s="15">
        <f t="shared" si="8"/>
        <v>0</v>
      </c>
      <c r="AV77" s="15">
        <f t="shared" si="3"/>
        <v>0</v>
      </c>
      <c r="AW77" s="17">
        <f t="shared" si="4"/>
        <v>0</v>
      </c>
      <c r="AX77" s="37">
        <f t="shared" si="5"/>
        <v>0</v>
      </c>
      <c r="AY77" s="37">
        <f t="shared" si="6"/>
        <v>0</v>
      </c>
    </row>
    <row r="78" spans="1:52" ht="14.1" customHeight="1" x14ac:dyDescent="0.2">
      <c r="A78" s="155"/>
      <c r="B78" s="155"/>
      <c r="C78" s="155"/>
      <c r="D78" s="155"/>
      <c r="E78" s="155"/>
      <c r="F78" s="155"/>
      <c r="G78" s="155"/>
      <c r="H78" s="155"/>
      <c r="I78" s="155"/>
      <c r="J78" s="155"/>
      <c r="K78" s="155"/>
      <c r="L78" s="155"/>
      <c r="M78" s="155"/>
      <c r="N78" s="155"/>
      <c r="O78" s="155"/>
      <c r="P78" s="155"/>
      <c r="Q78" s="155"/>
      <c r="R78" s="135"/>
      <c r="S78" s="136"/>
      <c r="T78" s="136"/>
      <c r="U78" s="137"/>
      <c r="V78" s="135"/>
      <c r="W78" s="136"/>
      <c r="X78" s="137"/>
      <c r="Y78" s="97"/>
      <c r="Z78" s="208"/>
      <c r="AA78" s="209"/>
      <c r="AB78" s="167" t="str">
        <f t="shared" si="0"/>
        <v/>
      </c>
      <c r="AC78" s="168"/>
      <c r="AD78" s="168"/>
      <c r="AE78" s="169"/>
      <c r="AF78" s="135"/>
      <c r="AG78" s="136"/>
      <c r="AH78" s="136"/>
      <c r="AI78" s="137"/>
      <c r="AJ78" s="167" t="str">
        <f t="shared" si="1"/>
        <v/>
      </c>
      <c r="AK78" s="168"/>
      <c r="AL78" s="168"/>
      <c r="AM78" s="169"/>
      <c r="AN78" s="36" t="str">
        <f>IF(AU78=1,_vst!$C$2,IF(AV78=1,_vst!$C$26,IF(AY78=1,_vst!$C$4,IF(AW78=1,_vst!$C$3,""))))</f>
        <v/>
      </c>
      <c r="AR78" s="106" t="str">
        <f t="shared" si="2"/>
        <v/>
      </c>
      <c r="AS78" s="106" t="str">
        <f t="shared" si="7"/>
        <v/>
      </c>
      <c r="AT78" s="15">
        <f>IF(OR(K78=_vst!$B$9,K78=_vst!$B$10,K78=_vst!$B$11,K78=_vst!$B$12),1,IF(K78=_vst!$B$3,2,0))</f>
        <v>0</v>
      </c>
      <c r="AU78" s="15">
        <f t="shared" si="8"/>
        <v>0</v>
      </c>
      <c r="AV78" s="15">
        <f t="shared" si="3"/>
        <v>0</v>
      </c>
      <c r="AW78" s="17">
        <f t="shared" si="4"/>
        <v>0</v>
      </c>
      <c r="AX78" s="37">
        <f t="shared" si="5"/>
        <v>0</v>
      </c>
      <c r="AY78" s="37">
        <f t="shared" si="6"/>
        <v>0</v>
      </c>
    </row>
    <row r="79" spans="1:52" ht="14.1" customHeight="1" x14ac:dyDescent="0.2">
      <c r="A79" s="139"/>
      <c r="B79" s="140"/>
      <c r="C79" s="140"/>
      <c r="D79" s="140"/>
      <c r="E79" s="140"/>
      <c r="F79" s="140"/>
      <c r="G79" s="140"/>
      <c r="H79" s="140"/>
      <c r="I79" s="140"/>
      <c r="J79" s="141"/>
      <c r="K79" s="155"/>
      <c r="L79" s="155"/>
      <c r="M79" s="155"/>
      <c r="N79" s="155"/>
      <c r="O79" s="155"/>
      <c r="P79" s="155"/>
      <c r="Q79" s="155"/>
      <c r="R79" s="135"/>
      <c r="S79" s="136"/>
      <c r="T79" s="136"/>
      <c r="U79" s="137"/>
      <c r="V79" s="135"/>
      <c r="W79" s="136"/>
      <c r="X79" s="137"/>
      <c r="Y79" s="97"/>
      <c r="Z79" s="208"/>
      <c r="AA79" s="209"/>
      <c r="AB79" s="167" t="str">
        <f t="shared" si="0"/>
        <v/>
      </c>
      <c r="AC79" s="168"/>
      <c r="AD79" s="168"/>
      <c r="AE79" s="169"/>
      <c r="AF79" s="135"/>
      <c r="AG79" s="136"/>
      <c r="AH79" s="136"/>
      <c r="AI79" s="137"/>
      <c r="AJ79" s="167" t="str">
        <f t="shared" si="1"/>
        <v/>
      </c>
      <c r="AK79" s="168"/>
      <c r="AL79" s="168"/>
      <c r="AM79" s="169"/>
      <c r="AN79" s="36" t="str">
        <f>IF(AU79=1,_vst!$C$2,IF(AV79=1,_vst!$C$26,IF(AY79=1,_vst!$C$4,IF(AW79=1,_vst!$C$3,""))))</f>
        <v/>
      </c>
      <c r="AR79" s="106" t="str">
        <f t="shared" si="2"/>
        <v/>
      </c>
      <c r="AS79" s="106" t="str">
        <f t="shared" si="7"/>
        <v/>
      </c>
      <c r="AT79" s="15">
        <f>IF(OR(K79=_vst!$B$9,K79=_vst!$B$10,K79=_vst!$B$11,K79=_vst!$B$12),1,IF(K79=_vst!$B$3,2,0))</f>
        <v>0</v>
      </c>
      <c r="AU79" s="15">
        <f t="shared" si="8"/>
        <v>0</v>
      </c>
      <c r="AV79" s="15">
        <f t="shared" si="3"/>
        <v>0</v>
      </c>
      <c r="AW79" s="17">
        <f t="shared" si="4"/>
        <v>0</v>
      </c>
      <c r="AX79" s="37">
        <f t="shared" si="5"/>
        <v>0</v>
      </c>
      <c r="AY79" s="37">
        <f t="shared" si="6"/>
        <v>0</v>
      </c>
    </row>
    <row r="80" spans="1:52" ht="14.1" customHeight="1" x14ac:dyDescent="0.2">
      <c r="A80" s="139"/>
      <c r="B80" s="140"/>
      <c r="C80" s="140"/>
      <c r="D80" s="140"/>
      <c r="E80" s="140"/>
      <c r="F80" s="140"/>
      <c r="G80" s="140"/>
      <c r="H80" s="140"/>
      <c r="I80" s="140"/>
      <c r="J80" s="141"/>
      <c r="K80" s="155"/>
      <c r="L80" s="155"/>
      <c r="M80" s="155"/>
      <c r="N80" s="155"/>
      <c r="O80" s="155"/>
      <c r="P80" s="155"/>
      <c r="Q80" s="155"/>
      <c r="R80" s="135"/>
      <c r="S80" s="136"/>
      <c r="T80" s="136"/>
      <c r="U80" s="137"/>
      <c r="V80" s="135"/>
      <c r="W80" s="136"/>
      <c r="X80" s="137"/>
      <c r="Y80" s="97"/>
      <c r="Z80" s="208"/>
      <c r="AA80" s="209"/>
      <c r="AB80" s="167" t="str">
        <f t="shared" si="0"/>
        <v/>
      </c>
      <c r="AC80" s="168"/>
      <c r="AD80" s="168"/>
      <c r="AE80" s="169"/>
      <c r="AF80" s="135"/>
      <c r="AG80" s="136"/>
      <c r="AH80" s="136"/>
      <c r="AI80" s="137"/>
      <c r="AJ80" s="167" t="str">
        <f t="shared" si="1"/>
        <v/>
      </c>
      <c r="AK80" s="168"/>
      <c r="AL80" s="168"/>
      <c r="AM80" s="169"/>
      <c r="AN80" s="36" t="str">
        <f>IF(AU80=1,_vst!$C$2,IF(AV80=1,_vst!$C$26,IF(AY80=1,_vst!$C$4,IF(AW80=1,_vst!$C$3,""))))</f>
        <v/>
      </c>
      <c r="AR80" s="106" t="str">
        <f t="shared" si="2"/>
        <v/>
      </c>
      <c r="AS80" s="106" t="str">
        <f t="shared" si="7"/>
        <v/>
      </c>
      <c r="AT80" s="15">
        <f>IF(OR(K80=_vst!$B$9,K80=_vst!$B$10,K80=_vst!$B$11,K80=_vst!$B$12),1,IF(K80=_vst!$B$3,2,0))</f>
        <v>0</v>
      </c>
      <c r="AU80" s="15">
        <f t="shared" si="8"/>
        <v>0</v>
      </c>
      <c r="AV80" s="15">
        <f t="shared" si="3"/>
        <v>0</v>
      </c>
      <c r="AW80" s="17">
        <f t="shared" si="4"/>
        <v>0</v>
      </c>
      <c r="AX80" s="37">
        <f t="shared" si="5"/>
        <v>0</v>
      </c>
      <c r="AY80" s="37">
        <f t="shared" si="6"/>
        <v>0</v>
      </c>
    </row>
    <row r="81" spans="1:51" ht="14.1" customHeight="1" x14ac:dyDescent="0.2">
      <c r="A81" s="139"/>
      <c r="B81" s="140"/>
      <c r="C81" s="140"/>
      <c r="D81" s="140"/>
      <c r="E81" s="140"/>
      <c r="F81" s="140"/>
      <c r="G81" s="140"/>
      <c r="H81" s="140"/>
      <c r="I81" s="140"/>
      <c r="J81" s="141"/>
      <c r="K81" s="155"/>
      <c r="L81" s="155"/>
      <c r="M81" s="155"/>
      <c r="N81" s="155"/>
      <c r="O81" s="155"/>
      <c r="P81" s="155"/>
      <c r="Q81" s="155"/>
      <c r="R81" s="135"/>
      <c r="S81" s="136"/>
      <c r="T81" s="136"/>
      <c r="U81" s="137"/>
      <c r="V81" s="135"/>
      <c r="W81" s="136"/>
      <c r="X81" s="137"/>
      <c r="Y81" s="97"/>
      <c r="Z81" s="208"/>
      <c r="AA81" s="209"/>
      <c r="AB81" s="167" t="str">
        <f t="shared" si="0"/>
        <v/>
      </c>
      <c r="AC81" s="168"/>
      <c r="AD81" s="168"/>
      <c r="AE81" s="169"/>
      <c r="AF81" s="135"/>
      <c r="AG81" s="136"/>
      <c r="AH81" s="136"/>
      <c r="AI81" s="137"/>
      <c r="AJ81" s="167" t="str">
        <f t="shared" si="1"/>
        <v/>
      </c>
      <c r="AK81" s="168"/>
      <c r="AL81" s="168"/>
      <c r="AM81" s="169"/>
      <c r="AN81" s="36" t="str">
        <f>IF(AU81=1,_vst!$C$2,IF(AV81=1,_vst!$C$26,IF(AY81=1,_vst!$C$4,IF(AW81=1,_vst!$C$3,""))))</f>
        <v/>
      </c>
      <c r="AR81" s="106" t="str">
        <f t="shared" si="2"/>
        <v/>
      </c>
      <c r="AS81" s="106" t="str">
        <f t="shared" si="7"/>
        <v/>
      </c>
      <c r="AT81" s="15">
        <f>IF(OR(K81=_vst!$B$9,K81=_vst!$B$10,K81=_vst!$B$11,K81=_vst!$B$12),1,IF(K81=_vst!$B$3,2,0))</f>
        <v>0</v>
      </c>
      <c r="AU81" s="15">
        <f t="shared" si="8"/>
        <v>0</v>
      </c>
      <c r="AV81" s="15">
        <f t="shared" si="3"/>
        <v>0</v>
      </c>
      <c r="AW81" s="17">
        <f t="shared" si="4"/>
        <v>0</v>
      </c>
      <c r="AX81" s="37">
        <f t="shared" si="5"/>
        <v>0</v>
      </c>
      <c r="AY81" s="37">
        <f t="shared" si="6"/>
        <v>0</v>
      </c>
    </row>
    <row r="82" spans="1:51" ht="14.1" customHeight="1" x14ac:dyDescent="0.2">
      <c r="A82" s="139"/>
      <c r="B82" s="140"/>
      <c r="C82" s="140"/>
      <c r="D82" s="140"/>
      <c r="E82" s="140"/>
      <c r="F82" s="140"/>
      <c r="G82" s="140"/>
      <c r="H82" s="140"/>
      <c r="I82" s="140"/>
      <c r="J82" s="141"/>
      <c r="K82" s="155"/>
      <c r="L82" s="155"/>
      <c r="M82" s="155"/>
      <c r="N82" s="155"/>
      <c r="O82" s="155"/>
      <c r="P82" s="155"/>
      <c r="Q82" s="155"/>
      <c r="R82" s="135"/>
      <c r="S82" s="136"/>
      <c r="T82" s="136"/>
      <c r="U82" s="137"/>
      <c r="V82" s="135"/>
      <c r="W82" s="136"/>
      <c r="X82" s="137"/>
      <c r="Y82" s="97"/>
      <c r="Z82" s="208"/>
      <c r="AA82" s="209"/>
      <c r="AB82" s="167" t="str">
        <f t="shared" si="0"/>
        <v/>
      </c>
      <c r="AC82" s="168"/>
      <c r="AD82" s="168"/>
      <c r="AE82" s="169"/>
      <c r="AF82" s="135"/>
      <c r="AG82" s="136"/>
      <c r="AH82" s="136"/>
      <c r="AI82" s="137"/>
      <c r="AJ82" s="167" t="str">
        <f t="shared" si="1"/>
        <v/>
      </c>
      <c r="AK82" s="168"/>
      <c r="AL82" s="168"/>
      <c r="AM82" s="169"/>
      <c r="AN82" s="36" t="str">
        <f>IF(AU82=1,_vst!$C$2,IF(AV82=1,_vst!$C$26,IF(AY82=1,_vst!$C$4,IF(AW82=1,_vst!$C$3,""))))</f>
        <v/>
      </c>
      <c r="AR82" s="106" t="str">
        <f t="shared" si="2"/>
        <v/>
      </c>
      <c r="AS82" s="106" t="str">
        <f t="shared" si="7"/>
        <v/>
      </c>
      <c r="AT82" s="15">
        <f>IF(OR(K82=_vst!$B$9,K82=_vst!$B$10,K82=_vst!$B$11,K82=_vst!$B$12),1,IF(K82=_vst!$B$3,2,0))</f>
        <v>0</v>
      </c>
      <c r="AU82" s="15">
        <f t="shared" si="8"/>
        <v>0</v>
      </c>
      <c r="AV82" s="15">
        <f t="shared" si="3"/>
        <v>0</v>
      </c>
      <c r="AW82" s="17">
        <f t="shared" si="4"/>
        <v>0</v>
      </c>
      <c r="AX82" s="37">
        <f t="shared" si="5"/>
        <v>0</v>
      </c>
      <c r="AY82" s="37">
        <f t="shared" si="6"/>
        <v>0</v>
      </c>
    </row>
    <row r="83" spans="1:51" ht="14.1" customHeight="1" x14ac:dyDescent="0.2">
      <c r="A83" s="139"/>
      <c r="B83" s="140"/>
      <c r="C83" s="140"/>
      <c r="D83" s="140"/>
      <c r="E83" s="140"/>
      <c r="F83" s="140"/>
      <c r="G83" s="140"/>
      <c r="H83" s="140"/>
      <c r="I83" s="140"/>
      <c r="J83" s="141"/>
      <c r="K83" s="155"/>
      <c r="L83" s="155"/>
      <c r="M83" s="155"/>
      <c r="N83" s="155"/>
      <c r="O83" s="155"/>
      <c r="P83" s="155"/>
      <c r="Q83" s="155"/>
      <c r="R83" s="135"/>
      <c r="S83" s="136"/>
      <c r="T83" s="136"/>
      <c r="U83" s="137"/>
      <c r="V83" s="135"/>
      <c r="W83" s="136"/>
      <c r="X83" s="137"/>
      <c r="Y83" s="97"/>
      <c r="Z83" s="208"/>
      <c r="AA83" s="209"/>
      <c r="AB83" s="167" t="str">
        <f t="shared" si="0"/>
        <v/>
      </c>
      <c r="AC83" s="168"/>
      <c r="AD83" s="168"/>
      <c r="AE83" s="169"/>
      <c r="AF83" s="135"/>
      <c r="AG83" s="136"/>
      <c r="AH83" s="136"/>
      <c r="AI83" s="137"/>
      <c r="AJ83" s="167" t="str">
        <f t="shared" si="1"/>
        <v/>
      </c>
      <c r="AK83" s="168"/>
      <c r="AL83" s="168"/>
      <c r="AM83" s="169"/>
      <c r="AN83" s="36" t="str">
        <f>IF(AU83=1,_vst!$C$2,IF(AV83=1,_vst!$C$26,IF(AY83=1,_vst!$C$4,IF(AW83=1,_vst!$C$3,""))))</f>
        <v/>
      </c>
      <c r="AR83" s="106" t="str">
        <f t="shared" si="2"/>
        <v/>
      </c>
      <c r="AS83" s="106" t="str">
        <f t="shared" si="7"/>
        <v/>
      </c>
      <c r="AT83" s="15">
        <f>IF(OR(K83=_vst!$B$9,K83=_vst!$B$10,K83=_vst!$B$11,K83=_vst!$B$12),1,IF(K83=_vst!$B$3,2,0))</f>
        <v>0</v>
      </c>
      <c r="AU83" s="15">
        <f t="shared" si="8"/>
        <v>0</v>
      </c>
      <c r="AV83" s="15">
        <f t="shared" si="3"/>
        <v>0</v>
      </c>
      <c r="AW83" s="17">
        <f t="shared" si="4"/>
        <v>0</v>
      </c>
      <c r="AX83" s="37">
        <f t="shared" si="5"/>
        <v>0</v>
      </c>
      <c r="AY83" s="37">
        <f t="shared" si="6"/>
        <v>0</v>
      </c>
    </row>
    <row r="84" spans="1:51" ht="14.1" customHeight="1" x14ac:dyDescent="0.2">
      <c r="A84" s="139"/>
      <c r="B84" s="140"/>
      <c r="C84" s="140"/>
      <c r="D84" s="140"/>
      <c r="E84" s="140"/>
      <c r="F84" s="140"/>
      <c r="G84" s="140"/>
      <c r="H84" s="140"/>
      <c r="I84" s="140"/>
      <c r="J84" s="141"/>
      <c r="K84" s="155"/>
      <c r="L84" s="155"/>
      <c r="M84" s="155"/>
      <c r="N84" s="155"/>
      <c r="O84" s="155"/>
      <c r="P84" s="155"/>
      <c r="Q84" s="155"/>
      <c r="R84" s="135"/>
      <c r="S84" s="136"/>
      <c r="T84" s="136"/>
      <c r="U84" s="137"/>
      <c r="V84" s="135"/>
      <c r="W84" s="136"/>
      <c r="X84" s="137"/>
      <c r="Y84" s="97"/>
      <c r="Z84" s="208"/>
      <c r="AA84" s="209"/>
      <c r="AB84" s="167" t="str">
        <f t="shared" si="0"/>
        <v/>
      </c>
      <c r="AC84" s="168"/>
      <c r="AD84" s="168"/>
      <c r="AE84" s="169"/>
      <c r="AF84" s="135"/>
      <c r="AG84" s="136"/>
      <c r="AH84" s="136"/>
      <c r="AI84" s="137"/>
      <c r="AJ84" s="167" t="str">
        <f t="shared" si="1"/>
        <v/>
      </c>
      <c r="AK84" s="168"/>
      <c r="AL84" s="168"/>
      <c r="AM84" s="169"/>
      <c r="AN84" s="36" t="str">
        <f>IF(AU84=1,_vst!$C$2,IF(AV84=1,_vst!$C$26,IF(AY84=1,_vst!$C$4,IF(AW84=1,_vst!$C$3,""))))</f>
        <v/>
      </c>
      <c r="AR84" s="106" t="str">
        <f t="shared" si="2"/>
        <v/>
      </c>
      <c r="AS84" s="106" t="str">
        <f t="shared" si="7"/>
        <v/>
      </c>
      <c r="AT84" s="15">
        <f>IF(OR(K84=_vst!$B$9,K84=_vst!$B$10,K84=_vst!$B$11,K84=_vst!$B$12),1,IF(K84=_vst!$B$3,2,0))</f>
        <v>0</v>
      </c>
      <c r="AU84" s="15">
        <f t="shared" si="8"/>
        <v>0</v>
      </c>
      <c r="AV84" s="15">
        <f t="shared" si="3"/>
        <v>0</v>
      </c>
      <c r="AW84" s="17">
        <f t="shared" si="4"/>
        <v>0</v>
      </c>
      <c r="AX84" s="37">
        <f t="shared" si="5"/>
        <v>0</v>
      </c>
      <c r="AY84" s="37">
        <f t="shared" si="6"/>
        <v>0</v>
      </c>
    </row>
    <row r="85" spans="1:51" ht="14.1" customHeight="1" x14ac:dyDescent="0.2">
      <c r="A85" s="139"/>
      <c r="B85" s="140"/>
      <c r="C85" s="140"/>
      <c r="D85" s="140"/>
      <c r="E85" s="140"/>
      <c r="F85" s="140"/>
      <c r="G85" s="140"/>
      <c r="H85" s="140"/>
      <c r="I85" s="140"/>
      <c r="J85" s="141"/>
      <c r="K85" s="155"/>
      <c r="L85" s="155"/>
      <c r="M85" s="155"/>
      <c r="N85" s="155"/>
      <c r="O85" s="155"/>
      <c r="P85" s="155"/>
      <c r="Q85" s="155"/>
      <c r="R85" s="135"/>
      <c r="S85" s="136"/>
      <c r="T85" s="136"/>
      <c r="U85" s="137"/>
      <c r="V85" s="135"/>
      <c r="W85" s="136"/>
      <c r="X85" s="137"/>
      <c r="Y85" s="97"/>
      <c r="Z85" s="208"/>
      <c r="AA85" s="209"/>
      <c r="AB85" s="167" t="str">
        <f t="shared" si="0"/>
        <v/>
      </c>
      <c r="AC85" s="168"/>
      <c r="AD85" s="168"/>
      <c r="AE85" s="169"/>
      <c r="AF85" s="135"/>
      <c r="AG85" s="136"/>
      <c r="AH85" s="136"/>
      <c r="AI85" s="137"/>
      <c r="AJ85" s="167" t="str">
        <f t="shared" si="1"/>
        <v/>
      </c>
      <c r="AK85" s="168"/>
      <c r="AL85" s="168"/>
      <c r="AM85" s="169"/>
      <c r="AN85" s="36" t="str">
        <f>IF(AU85=1,_vst!$C$2,IF(AV85=1,_vst!$C$26,IF(AY85=1,_vst!$C$4,IF(AW85=1,_vst!$C$3,""))))</f>
        <v/>
      </c>
      <c r="AR85" s="106" t="str">
        <f t="shared" si="2"/>
        <v/>
      </c>
      <c r="AS85" s="106" t="str">
        <f t="shared" si="7"/>
        <v/>
      </c>
      <c r="AT85" s="15">
        <f>IF(OR(K85=_vst!$B$9,K85=_vst!$B$10,K85=_vst!$B$11,K85=_vst!$B$12),1,IF(K85=_vst!$B$3,2,0))</f>
        <v>0</v>
      </c>
      <c r="AU85" s="15">
        <f t="shared" si="8"/>
        <v>0</v>
      </c>
      <c r="AV85" s="15">
        <f t="shared" si="3"/>
        <v>0</v>
      </c>
      <c r="AW85" s="17">
        <f t="shared" si="4"/>
        <v>0</v>
      </c>
      <c r="AX85" s="37">
        <f t="shared" si="5"/>
        <v>0</v>
      </c>
      <c r="AY85" s="37">
        <f t="shared" si="6"/>
        <v>0</v>
      </c>
    </row>
    <row r="86" spans="1:51" ht="14.1" customHeight="1" x14ac:dyDescent="0.2">
      <c r="A86" s="139"/>
      <c r="B86" s="140"/>
      <c r="C86" s="140"/>
      <c r="D86" s="140"/>
      <c r="E86" s="140"/>
      <c r="F86" s="140"/>
      <c r="G86" s="140"/>
      <c r="H86" s="140"/>
      <c r="I86" s="140"/>
      <c r="J86" s="141"/>
      <c r="K86" s="155"/>
      <c r="L86" s="155"/>
      <c r="M86" s="155"/>
      <c r="N86" s="155"/>
      <c r="O86" s="155"/>
      <c r="P86" s="155"/>
      <c r="Q86" s="155"/>
      <c r="R86" s="135"/>
      <c r="S86" s="136"/>
      <c r="T86" s="136"/>
      <c r="U86" s="137"/>
      <c r="V86" s="135"/>
      <c r="W86" s="136"/>
      <c r="X86" s="137"/>
      <c r="Y86" s="97"/>
      <c r="Z86" s="208"/>
      <c r="AA86" s="209"/>
      <c r="AB86" s="167" t="str">
        <f t="shared" si="0"/>
        <v/>
      </c>
      <c r="AC86" s="168"/>
      <c r="AD86" s="168"/>
      <c r="AE86" s="169"/>
      <c r="AF86" s="135"/>
      <c r="AG86" s="136"/>
      <c r="AH86" s="136"/>
      <c r="AI86" s="137"/>
      <c r="AJ86" s="167" t="str">
        <f t="shared" si="1"/>
        <v/>
      </c>
      <c r="AK86" s="168"/>
      <c r="AL86" s="168"/>
      <c r="AM86" s="169"/>
      <c r="AN86" s="36" t="str">
        <f>IF(AU86=1,_vst!$C$2,IF(AV86=1,_vst!$C$26,IF(AY86=1,_vst!$C$4,IF(AW86=1,_vst!$C$3,""))))</f>
        <v/>
      </c>
      <c r="AR86" s="106" t="str">
        <f t="shared" si="2"/>
        <v/>
      </c>
      <c r="AS86" s="106" t="str">
        <f t="shared" si="7"/>
        <v/>
      </c>
      <c r="AT86" s="15">
        <f>IF(OR(K86=_vst!$B$9,K86=_vst!$B$10,K86=_vst!$B$11,K86=_vst!$B$12),1,IF(K86=_vst!$B$3,2,0))</f>
        <v>0</v>
      </c>
      <c r="AU86" s="15">
        <f t="shared" si="8"/>
        <v>0</v>
      </c>
      <c r="AV86" s="15">
        <f t="shared" si="3"/>
        <v>0</v>
      </c>
      <c r="AW86" s="17">
        <f t="shared" si="4"/>
        <v>0</v>
      </c>
      <c r="AX86" s="37">
        <f t="shared" si="5"/>
        <v>0</v>
      </c>
      <c r="AY86" s="37">
        <f t="shared" si="6"/>
        <v>0</v>
      </c>
    </row>
    <row r="87" spans="1:51" ht="14.1" customHeight="1" x14ac:dyDescent="0.2">
      <c r="A87" s="139"/>
      <c r="B87" s="140"/>
      <c r="C87" s="140"/>
      <c r="D87" s="140"/>
      <c r="E87" s="140"/>
      <c r="F87" s="140"/>
      <c r="G87" s="140"/>
      <c r="H87" s="140"/>
      <c r="I87" s="140"/>
      <c r="J87" s="141"/>
      <c r="K87" s="155"/>
      <c r="L87" s="155"/>
      <c r="M87" s="155"/>
      <c r="N87" s="155"/>
      <c r="O87" s="155"/>
      <c r="P87" s="155"/>
      <c r="Q87" s="155"/>
      <c r="R87" s="135"/>
      <c r="S87" s="136"/>
      <c r="T87" s="136"/>
      <c r="U87" s="137"/>
      <c r="V87" s="135"/>
      <c r="W87" s="136"/>
      <c r="X87" s="137"/>
      <c r="Y87" s="97"/>
      <c r="Z87" s="208"/>
      <c r="AA87" s="209"/>
      <c r="AB87" s="167" t="str">
        <f t="shared" si="0"/>
        <v/>
      </c>
      <c r="AC87" s="168"/>
      <c r="AD87" s="168"/>
      <c r="AE87" s="169"/>
      <c r="AF87" s="135"/>
      <c r="AG87" s="136"/>
      <c r="AH87" s="136"/>
      <c r="AI87" s="137"/>
      <c r="AJ87" s="167" t="str">
        <f t="shared" si="1"/>
        <v/>
      </c>
      <c r="AK87" s="168"/>
      <c r="AL87" s="168"/>
      <c r="AM87" s="169"/>
      <c r="AN87" s="36" t="str">
        <f>IF(AU87=1,_vst!$C$2,IF(AV87=1,_vst!$C$26,IF(AY87=1,_vst!$C$4,IF(AW87=1,_vst!$C$3,""))))</f>
        <v/>
      </c>
      <c r="AR87" s="106" t="str">
        <f t="shared" si="2"/>
        <v/>
      </c>
      <c r="AS87" s="106" t="str">
        <f t="shared" si="7"/>
        <v/>
      </c>
      <c r="AT87" s="15">
        <f>IF(OR(K87=_vst!$B$9,K87=_vst!$B$10,K87=_vst!$B$11,K87=_vst!$B$12),1,IF(K87=_vst!$B$3,2,0))</f>
        <v>0</v>
      </c>
      <c r="AU87" s="15">
        <f t="shared" si="8"/>
        <v>0</v>
      </c>
      <c r="AV87" s="15">
        <f t="shared" si="3"/>
        <v>0</v>
      </c>
      <c r="AW87" s="17">
        <f t="shared" si="4"/>
        <v>0</v>
      </c>
      <c r="AX87" s="37">
        <f t="shared" si="5"/>
        <v>0</v>
      </c>
      <c r="AY87" s="37">
        <f t="shared" si="6"/>
        <v>0</v>
      </c>
    </row>
    <row r="88" spans="1:51" ht="14.1" customHeight="1" x14ac:dyDescent="0.2">
      <c r="A88" s="139"/>
      <c r="B88" s="140"/>
      <c r="C88" s="140"/>
      <c r="D88" s="140"/>
      <c r="E88" s="140"/>
      <c r="F88" s="140"/>
      <c r="G88" s="140"/>
      <c r="H88" s="140"/>
      <c r="I88" s="140"/>
      <c r="J88" s="141"/>
      <c r="K88" s="155"/>
      <c r="L88" s="155"/>
      <c r="M88" s="155"/>
      <c r="N88" s="155"/>
      <c r="O88" s="155"/>
      <c r="P88" s="155"/>
      <c r="Q88" s="155"/>
      <c r="R88" s="135"/>
      <c r="S88" s="136"/>
      <c r="T88" s="136"/>
      <c r="U88" s="137"/>
      <c r="V88" s="135"/>
      <c r="W88" s="136"/>
      <c r="X88" s="137"/>
      <c r="Y88" s="97"/>
      <c r="Z88" s="208"/>
      <c r="AA88" s="209"/>
      <c r="AB88" s="167" t="str">
        <f t="shared" si="0"/>
        <v/>
      </c>
      <c r="AC88" s="168"/>
      <c r="AD88" s="168"/>
      <c r="AE88" s="169"/>
      <c r="AF88" s="135"/>
      <c r="AG88" s="136"/>
      <c r="AH88" s="136"/>
      <c r="AI88" s="137"/>
      <c r="AJ88" s="167" t="str">
        <f t="shared" si="1"/>
        <v/>
      </c>
      <c r="AK88" s="168"/>
      <c r="AL88" s="168"/>
      <c r="AM88" s="169"/>
      <c r="AN88" s="36" t="str">
        <f>IF(AU88=1,_vst!$C$2,IF(AV88=1,_vst!$C$26,IF(AY88=1,_vst!$C$4,IF(AW88=1,_vst!$C$3,""))))</f>
        <v/>
      </c>
      <c r="AR88" s="106" t="str">
        <f t="shared" si="2"/>
        <v/>
      </c>
      <c r="AS88" s="106" t="str">
        <f t="shared" si="7"/>
        <v/>
      </c>
      <c r="AT88" s="15">
        <f>IF(OR(K88=_vst!$B$9,K88=_vst!$B$10,K88=_vst!$B$11,K88=_vst!$B$12),1,IF(K88=_vst!$B$3,2,0))</f>
        <v>0</v>
      </c>
      <c r="AU88" s="15">
        <f t="shared" si="8"/>
        <v>0</v>
      </c>
      <c r="AV88" s="15">
        <f t="shared" si="3"/>
        <v>0</v>
      </c>
      <c r="AW88" s="17">
        <f t="shared" si="4"/>
        <v>0</v>
      </c>
      <c r="AX88" s="37">
        <f t="shared" si="5"/>
        <v>0</v>
      </c>
      <c r="AY88" s="37">
        <f t="shared" si="6"/>
        <v>0</v>
      </c>
    </row>
    <row r="89" spans="1:51" ht="14.1" customHeight="1" x14ac:dyDescent="0.2">
      <c r="A89" s="139"/>
      <c r="B89" s="140"/>
      <c r="C89" s="140"/>
      <c r="D89" s="140"/>
      <c r="E89" s="140"/>
      <c r="F89" s="140"/>
      <c r="G89" s="140"/>
      <c r="H89" s="140"/>
      <c r="I89" s="140"/>
      <c r="J89" s="141"/>
      <c r="K89" s="155"/>
      <c r="L89" s="155"/>
      <c r="M89" s="155"/>
      <c r="N89" s="155"/>
      <c r="O89" s="155"/>
      <c r="P89" s="155"/>
      <c r="Q89" s="155"/>
      <c r="R89" s="135"/>
      <c r="S89" s="136"/>
      <c r="T89" s="136"/>
      <c r="U89" s="137"/>
      <c r="V89" s="135"/>
      <c r="W89" s="136"/>
      <c r="X89" s="137"/>
      <c r="Y89" s="97"/>
      <c r="Z89" s="208"/>
      <c r="AA89" s="209"/>
      <c r="AB89" s="167" t="str">
        <f t="shared" si="0"/>
        <v/>
      </c>
      <c r="AC89" s="168"/>
      <c r="AD89" s="168"/>
      <c r="AE89" s="169"/>
      <c r="AF89" s="135"/>
      <c r="AG89" s="136"/>
      <c r="AH89" s="136"/>
      <c r="AI89" s="137"/>
      <c r="AJ89" s="167" t="str">
        <f t="shared" si="1"/>
        <v/>
      </c>
      <c r="AK89" s="168"/>
      <c r="AL89" s="168"/>
      <c r="AM89" s="169"/>
      <c r="AN89" s="36" t="str">
        <f>IF(AU89=1,_vst!$C$2,IF(AV89=1,_vst!$C$26,IF(AY89=1,_vst!$C$4,IF(AW89=1,_vst!$C$3,""))))</f>
        <v/>
      </c>
      <c r="AR89" s="106" t="str">
        <f t="shared" si="2"/>
        <v/>
      </c>
      <c r="AS89" s="106" t="str">
        <f t="shared" si="7"/>
        <v/>
      </c>
      <c r="AT89" s="15">
        <f>IF(OR(K89=_vst!$B$9,K89=_vst!$B$10,K89=_vst!$B$11,K89=_vst!$B$12),1,IF(K89=_vst!$B$3,2,0))</f>
        <v>0</v>
      </c>
      <c r="AU89" s="15">
        <f t="shared" si="8"/>
        <v>0</v>
      </c>
      <c r="AV89" s="15">
        <f t="shared" si="3"/>
        <v>0</v>
      </c>
      <c r="AW89" s="17">
        <f t="shared" si="4"/>
        <v>0</v>
      </c>
      <c r="AX89" s="37">
        <f t="shared" si="5"/>
        <v>0</v>
      </c>
      <c r="AY89" s="37">
        <f t="shared" si="6"/>
        <v>0</v>
      </c>
    </row>
    <row r="90" spans="1:51" ht="14.1" customHeight="1" x14ac:dyDescent="0.2">
      <c r="A90" s="139"/>
      <c r="B90" s="140"/>
      <c r="C90" s="140"/>
      <c r="D90" s="140"/>
      <c r="E90" s="140"/>
      <c r="F90" s="140"/>
      <c r="G90" s="140"/>
      <c r="H90" s="140"/>
      <c r="I90" s="140"/>
      <c r="J90" s="141"/>
      <c r="K90" s="139"/>
      <c r="L90" s="140"/>
      <c r="M90" s="140"/>
      <c r="N90" s="140"/>
      <c r="O90" s="140"/>
      <c r="P90" s="140"/>
      <c r="Q90" s="141"/>
      <c r="R90" s="135"/>
      <c r="S90" s="136"/>
      <c r="T90" s="136"/>
      <c r="U90" s="137"/>
      <c r="V90" s="135"/>
      <c r="W90" s="136"/>
      <c r="X90" s="137"/>
      <c r="Y90" s="97"/>
      <c r="Z90" s="208"/>
      <c r="AA90" s="209"/>
      <c r="AB90" s="167" t="str">
        <f t="shared" si="0"/>
        <v/>
      </c>
      <c r="AC90" s="168"/>
      <c r="AD90" s="168"/>
      <c r="AE90" s="169"/>
      <c r="AF90" s="135"/>
      <c r="AG90" s="136"/>
      <c r="AH90" s="136"/>
      <c r="AI90" s="137"/>
      <c r="AJ90" s="167" t="str">
        <f t="shared" si="1"/>
        <v/>
      </c>
      <c r="AK90" s="168"/>
      <c r="AL90" s="168"/>
      <c r="AM90" s="169"/>
      <c r="AN90" s="36" t="str">
        <f>IF(AU90=1,_vst!$C$2,IF(AV90=1,_vst!$C$26,IF(AY90=1,_vst!$C$4,IF(AW90=1,_vst!$C$3,""))))</f>
        <v/>
      </c>
      <c r="AR90" s="106" t="str">
        <f t="shared" si="2"/>
        <v/>
      </c>
      <c r="AS90" s="106" t="str">
        <f t="shared" si="7"/>
        <v/>
      </c>
      <c r="AT90" s="15">
        <f>IF(OR(K90=_vst!$B$9,K90=_vst!$B$10,K90=_vst!$B$11,K90=_vst!$B$12),1,IF(K90=_vst!$B$3,2,0))</f>
        <v>0</v>
      </c>
      <c r="AU90" s="15">
        <f t="shared" si="8"/>
        <v>0</v>
      </c>
      <c r="AV90" s="15">
        <f t="shared" si="3"/>
        <v>0</v>
      </c>
      <c r="AW90" s="17">
        <f t="shared" si="4"/>
        <v>0</v>
      </c>
      <c r="AX90" s="37">
        <f t="shared" si="5"/>
        <v>0</v>
      </c>
      <c r="AY90" s="37">
        <f t="shared" si="6"/>
        <v>0</v>
      </c>
    </row>
    <row r="91" spans="1:51" ht="14.1" customHeight="1" x14ac:dyDescent="0.2">
      <c r="A91" s="139"/>
      <c r="B91" s="140"/>
      <c r="C91" s="140"/>
      <c r="D91" s="140"/>
      <c r="E91" s="140"/>
      <c r="F91" s="140"/>
      <c r="G91" s="140"/>
      <c r="H91" s="140"/>
      <c r="I91" s="140"/>
      <c r="J91" s="141"/>
      <c r="K91" s="139"/>
      <c r="L91" s="140"/>
      <c r="M91" s="140"/>
      <c r="N91" s="140"/>
      <c r="O91" s="140"/>
      <c r="P91" s="140"/>
      <c r="Q91" s="141"/>
      <c r="R91" s="135"/>
      <c r="S91" s="136"/>
      <c r="T91" s="136"/>
      <c r="U91" s="137"/>
      <c r="V91" s="135"/>
      <c r="W91" s="136"/>
      <c r="X91" s="137"/>
      <c r="Y91" s="97"/>
      <c r="Z91" s="208"/>
      <c r="AA91" s="209"/>
      <c r="AB91" s="167" t="str">
        <f t="shared" si="0"/>
        <v/>
      </c>
      <c r="AC91" s="168"/>
      <c r="AD91" s="168"/>
      <c r="AE91" s="169"/>
      <c r="AF91" s="135"/>
      <c r="AG91" s="136"/>
      <c r="AH91" s="136"/>
      <c r="AI91" s="137"/>
      <c r="AJ91" s="167" t="str">
        <f t="shared" si="1"/>
        <v/>
      </c>
      <c r="AK91" s="168"/>
      <c r="AL91" s="168"/>
      <c r="AM91" s="169"/>
      <c r="AN91" s="36" t="str">
        <f>IF(AU91=1,_vst!$C$2,IF(AV91=1,_vst!$C$26,IF(AY91=1,_vst!$C$4,IF(AW91=1,_vst!$C$3,""))))</f>
        <v/>
      </c>
      <c r="AR91" s="106" t="str">
        <f t="shared" si="2"/>
        <v/>
      </c>
      <c r="AS91" s="106" t="str">
        <f t="shared" si="7"/>
        <v/>
      </c>
      <c r="AT91" s="15">
        <f>IF(OR(K91=_vst!$B$9,K91=_vst!$B$10,K91=_vst!$B$11,K91=_vst!$B$12),1,IF(K91=_vst!$B$3,2,0))</f>
        <v>0</v>
      </c>
      <c r="AU91" s="15">
        <f t="shared" si="8"/>
        <v>0</v>
      </c>
      <c r="AV91" s="15">
        <f t="shared" si="3"/>
        <v>0</v>
      </c>
      <c r="AW91" s="17">
        <f t="shared" si="4"/>
        <v>0</v>
      </c>
      <c r="AX91" s="37">
        <f t="shared" si="5"/>
        <v>0</v>
      </c>
      <c r="AY91" s="37">
        <f t="shared" si="6"/>
        <v>0</v>
      </c>
    </row>
    <row r="92" spans="1:51" ht="14.1" customHeight="1" x14ac:dyDescent="0.2">
      <c r="A92" s="139"/>
      <c r="B92" s="140"/>
      <c r="C92" s="140"/>
      <c r="D92" s="140"/>
      <c r="E92" s="140"/>
      <c r="F92" s="140"/>
      <c r="G92" s="140"/>
      <c r="H92" s="140"/>
      <c r="I92" s="140"/>
      <c r="J92" s="141"/>
      <c r="K92" s="139"/>
      <c r="L92" s="140"/>
      <c r="M92" s="140"/>
      <c r="N92" s="140"/>
      <c r="O92" s="140"/>
      <c r="P92" s="140"/>
      <c r="Q92" s="141"/>
      <c r="R92" s="135"/>
      <c r="S92" s="136"/>
      <c r="T92" s="136"/>
      <c r="U92" s="137"/>
      <c r="V92" s="135"/>
      <c r="W92" s="136"/>
      <c r="X92" s="137"/>
      <c r="Y92" s="97"/>
      <c r="Z92" s="208"/>
      <c r="AA92" s="209"/>
      <c r="AB92" s="167" t="str">
        <f t="shared" si="0"/>
        <v/>
      </c>
      <c r="AC92" s="168"/>
      <c r="AD92" s="168"/>
      <c r="AE92" s="169"/>
      <c r="AF92" s="135"/>
      <c r="AG92" s="136"/>
      <c r="AH92" s="136"/>
      <c r="AI92" s="137"/>
      <c r="AJ92" s="167" t="str">
        <f t="shared" si="1"/>
        <v/>
      </c>
      <c r="AK92" s="168"/>
      <c r="AL92" s="168"/>
      <c r="AM92" s="169"/>
      <c r="AN92" s="36" t="str">
        <f>IF(AU92=1,_vst!$C$2,IF(AV92=1,_vst!$C$26,IF(AY92=1,_vst!$C$4,IF(AW92=1,_vst!$C$3,""))))</f>
        <v/>
      </c>
      <c r="AR92" s="106" t="str">
        <f t="shared" si="2"/>
        <v/>
      </c>
      <c r="AS92" s="106" t="str">
        <f t="shared" si="7"/>
        <v/>
      </c>
      <c r="AT92" s="15">
        <f>IF(OR(K92=_vst!$B$9,K92=_vst!$B$10,K92=_vst!$B$11,K92=_vst!$B$12),1,IF(K92=_vst!$B$3,2,0))</f>
        <v>0</v>
      </c>
      <c r="AU92" s="15">
        <f t="shared" si="8"/>
        <v>0</v>
      </c>
      <c r="AV92" s="15">
        <f t="shared" si="3"/>
        <v>0</v>
      </c>
      <c r="AW92" s="17">
        <f t="shared" si="4"/>
        <v>0</v>
      </c>
      <c r="AX92" s="37">
        <f t="shared" si="5"/>
        <v>0</v>
      </c>
      <c r="AY92" s="37">
        <f t="shared" si="6"/>
        <v>0</v>
      </c>
    </row>
    <row r="93" spans="1:51" ht="14.1" customHeight="1" x14ac:dyDescent="0.2">
      <c r="A93" s="139"/>
      <c r="B93" s="140"/>
      <c r="C93" s="140"/>
      <c r="D93" s="140"/>
      <c r="E93" s="140"/>
      <c r="F93" s="140"/>
      <c r="G93" s="140"/>
      <c r="H93" s="140"/>
      <c r="I93" s="140"/>
      <c r="J93" s="141"/>
      <c r="K93" s="139"/>
      <c r="L93" s="140"/>
      <c r="M93" s="140"/>
      <c r="N93" s="140"/>
      <c r="O93" s="140"/>
      <c r="P93" s="140"/>
      <c r="Q93" s="141"/>
      <c r="R93" s="135"/>
      <c r="S93" s="136"/>
      <c r="T93" s="136"/>
      <c r="U93" s="137"/>
      <c r="V93" s="135"/>
      <c r="W93" s="136"/>
      <c r="X93" s="137"/>
      <c r="Y93" s="97"/>
      <c r="Z93" s="208"/>
      <c r="AA93" s="209"/>
      <c r="AB93" s="167" t="str">
        <f t="shared" si="0"/>
        <v/>
      </c>
      <c r="AC93" s="168"/>
      <c r="AD93" s="168"/>
      <c r="AE93" s="169"/>
      <c r="AF93" s="135"/>
      <c r="AG93" s="136"/>
      <c r="AH93" s="136"/>
      <c r="AI93" s="137"/>
      <c r="AJ93" s="167" t="str">
        <f t="shared" si="1"/>
        <v/>
      </c>
      <c r="AK93" s="168"/>
      <c r="AL93" s="168"/>
      <c r="AM93" s="169"/>
      <c r="AN93" s="36" t="str">
        <f>IF(AU93=1,_vst!$C$2,IF(AV93=1,_vst!$C$26,IF(AY93=1,_vst!$C$4,IF(AW93=1,_vst!$C$3,""))))</f>
        <v/>
      </c>
      <c r="AR93" s="106" t="str">
        <f t="shared" si="2"/>
        <v/>
      </c>
      <c r="AS93" s="106" t="str">
        <f t="shared" si="7"/>
        <v/>
      </c>
      <c r="AT93" s="15">
        <f>IF(OR(K93=_vst!$B$9,K93=_vst!$B$10,K93=_vst!$B$11,K93=_vst!$B$12),1,IF(K93=_vst!$B$3,2,0))</f>
        <v>0</v>
      </c>
      <c r="AU93" s="15">
        <f t="shared" si="8"/>
        <v>0</v>
      </c>
      <c r="AV93" s="15">
        <f t="shared" si="3"/>
        <v>0</v>
      </c>
      <c r="AW93" s="17">
        <f t="shared" si="4"/>
        <v>0</v>
      </c>
      <c r="AX93" s="37">
        <f t="shared" si="5"/>
        <v>0</v>
      </c>
      <c r="AY93" s="37">
        <f t="shared" si="6"/>
        <v>0</v>
      </c>
    </row>
    <row r="94" spans="1:51" ht="14.1" customHeight="1" x14ac:dyDescent="0.2">
      <c r="A94" s="139"/>
      <c r="B94" s="140"/>
      <c r="C94" s="140"/>
      <c r="D94" s="140"/>
      <c r="E94" s="140"/>
      <c r="F94" s="140"/>
      <c r="G94" s="140"/>
      <c r="H94" s="140"/>
      <c r="I94" s="140"/>
      <c r="J94" s="141"/>
      <c r="K94" s="155"/>
      <c r="L94" s="155"/>
      <c r="M94" s="155"/>
      <c r="N94" s="155"/>
      <c r="O94" s="155"/>
      <c r="P94" s="155"/>
      <c r="Q94" s="155"/>
      <c r="R94" s="135"/>
      <c r="S94" s="136"/>
      <c r="T94" s="136"/>
      <c r="U94" s="137"/>
      <c r="V94" s="135"/>
      <c r="W94" s="136"/>
      <c r="X94" s="137"/>
      <c r="Y94" s="97"/>
      <c r="Z94" s="208"/>
      <c r="AA94" s="209"/>
      <c r="AB94" s="167" t="str">
        <f t="shared" si="0"/>
        <v/>
      </c>
      <c r="AC94" s="168"/>
      <c r="AD94" s="168"/>
      <c r="AE94" s="169"/>
      <c r="AF94" s="135"/>
      <c r="AG94" s="136"/>
      <c r="AH94" s="136"/>
      <c r="AI94" s="137"/>
      <c r="AJ94" s="167" t="str">
        <f t="shared" si="1"/>
        <v/>
      </c>
      <c r="AK94" s="168"/>
      <c r="AL94" s="168"/>
      <c r="AM94" s="169"/>
      <c r="AN94" s="36" t="str">
        <f>IF(AU94=1,_vst!$C$2,IF(AV94=1,_vst!$C$26,IF(AY94=1,_vst!$C$4,IF(AW94=1,_vst!$C$3,""))))</f>
        <v/>
      </c>
      <c r="AR94" s="106" t="str">
        <f t="shared" si="2"/>
        <v/>
      </c>
      <c r="AS94" s="106" t="str">
        <f t="shared" si="7"/>
        <v/>
      </c>
      <c r="AT94" s="15">
        <f>IF(OR(K94=_vst!$B$9,K94=_vst!$B$10,K94=_vst!$B$11,K94=_vst!$B$12),1,IF(K94=_vst!$B$3,2,0))</f>
        <v>0</v>
      </c>
      <c r="AU94" s="15">
        <f t="shared" si="8"/>
        <v>0</v>
      </c>
      <c r="AV94" s="15">
        <f t="shared" si="3"/>
        <v>0</v>
      </c>
      <c r="AW94" s="17">
        <f t="shared" si="4"/>
        <v>0</v>
      </c>
      <c r="AX94" s="37">
        <f t="shared" si="5"/>
        <v>0</v>
      </c>
      <c r="AY94" s="37">
        <f t="shared" si="6"/>
        <v>0</v>
      </c>
    </row>
    <row r="95" spans="1:51" ht="14.1" customHeight="1" x14ac:dyDescent="0.2">
      <c r="A95" s="139"/>
      <c r="B95" s="140"/>
      <c r="C95" s="140"/>
      <c r="D95" s="140"/>
      <c r="E95" s="140"/>
      <c r="F95" s="140"/>
      <c r="G95" s="140"/>
      <c r="H95" s="140"/>
      <c r="I95" s="140"/>
      <c r="J95" s="141"/>
      <c r="K95" s="155"/>
      <c r="L95" s="155"/>
      <c r="M95" s="155"/>
      <c r="N95" s="155"/>
      <c r="O95" s="155"/>
      <c r="P95" s="155"/>
      <c r="Q95" s="155"/>
      <c r="R95" s="135"/>
      <c r="S95" s="136"/>
      <c r="T95" s="136"/>
      <c r="U95" s="137"/>
      <c r="V95" s="135"/>
      <c r="W95" s="136"/>
      <c r="X95" s="137"/>
      <c r="Y95" s="97"/>
      <c r="Z95" s="208"/>
      <c r="AA95" s="209"/>
      <c r="AB95" s="167" t="str">
        <f t="shared" si="0"/>
        <v/>
      </c>
      <c r="AC95" s="168"/>
      <c r="AD95" s="168"/>
      <c r="AE95" s="169"/>
      <c r="AF95" s="135"/>
      <c r="AG95" s="136"/>
      <c r="AH95" s="136"/>
      <c r="AI95" s="137"/>
      <c r="AJ95" s="167" t="str">
        <f t="shared" si="1"/>
        <v/>
      </c>
      <c r="AK95" s="168"/>
      <c r="AL95" s="168"/>
      <c r="AM95" s="169"/>
      <c r="AN95" s="36" t="str">
        <f>IF(AU95=1,_vst!$C$2,IF(AV95=1,_vst!$C$26,IF(AY95=1,_vst!$C$4,IF(AW95=1,_vst!$C$3,""))))</f>
        <v/>
      </c>
      <c r="AR95" s="106" t="str">
        <f t="shared" si="2"/>
        <v/>
      </c>
      <c r="AS95" s="106" t="str">
        <f t="shared" si="7"/>
        <v/>
      </c>
      <c r="AT95" s="15">
        <f>IF(OR(K95=_vst!$B$9,K95=_vst!$B$10,K95=_vst!$B$11,K95=_vst!$B$12),1,IF(K95=_vst!$B$3,2,0))</f>
        <v>0</v>
      </c>
      <c r="AU95" s="15">
        <f t="shared" si="8"/>
        <v>0</v>
      </c>
      <c r="AV95" s="15">
        <f t="shared" si="3"/>
        <v>0</v>
      </c>
      <c r="AW95" s="17">
        <f t="shared" si="4"/>
        <v>0</v>
      </c>
      <c r="AX95" s="37">
        <f t="shared" si="5"/>
        <v>0</v>
      </c>
      <c r="AY95" s="37">
        <f t="shared" si="6"/>
        <v>0</v>
      </c>
    </row>
    <row r="96" spans="1:51" ht="14.1" customHeight="1" x14ac:dyDescent="0.2">
      <c r="A96" s="139"/>
      <c r="B96" s="140"/>
      <c r="C96" s="140"/>
      <c r="D96" s="140"/>
      <c r="E96" s="140"/>
      <c r="F96" s="140"/>
      <c r="G96" s="140"/>
      <c r="H96" s="140"/>
      <c r="I96" s="140"/>
      <c r="J96" s="141"/>
      <c r="K96" s="155"/>
      <c r="L96" s="155"/>
      <c r="M96" s="155"/>
      <c r="N96" s="155"/>
      <c r="O96" s="155"/>
      <c r="P96" s="155"/>
      <c r="Q96" s="155"/>
      <c r="R96" s="135"/>
      <c r="S96" s="136"/>
      <c r="T96" s="136"/>
      <c r="U96" s="137"/>
      <c r="V96" s="135"/>
      <c r="W96" s="136"/>
      <c r="X96" s="137"/>
      <c r="Y96" s="97"/>
      <c r="Z96" s="208"/>
      <c r="AA96" s="209"/>
      <c r="AB96" s="167" t="str">
        <f t="shared" si="0"/>
        <v/>
      </c>
      <c r="AC96" s="168"/>
      <c r="AD96" s="168"/>
      <c r="AE96" s="169"/>
      <c r="AF96" s="135"/>
      <c r="AG96" s="136"/>
      <c r="AH96" s="136"/>
      <c r="AI96" s="137"/>
      <c r="AJ96" s="167" t="str">
        <f t="shared" si="1"/>
        <v/>
      </c>
      <c r="AK96" s="168"/>
      <c r="AL96" s="168"/>
      <c r="AM96" s="169"/>
      <c r="AN96" s="36" t="str">
        <f>IF(AU96=1,_vst!$C$2,IF(AV96=1,_vst!$C$26,IF(AY96=1,_vst!$C$4,IF(AW96=1,_vst!$C$3,""))))</f>
        <v/>
      </c>
      <c r="AR96" s="106" t="str">
        <f t="shared" si="2"/>
        <v/>
      </c>
      <c r="AS96" s="106" t="str">
        <f t="shared" si="7"/>
        <v/>
      </c>
      <c r="AT96" s="15">
        <f>IF(OR(K96=_vst!$B$9,K96=_vst!$B$10,K96=_vst!$B$11,K96=_vst!$B$12),1,IF(K96=_vst!$B$3,2,0))</f>
        <v>0</v>
      </c>
      <c r="AU96" s="15">
        <f t="shared" si="8"/>
        <v>0</v>
      </c>
      <c r="AV96" s="15">
        <f t="shared" si="3"/>
        <v>0</v>
      </c>
      <c r="AW96" s="17">
        <f t="shared" si="4"/>
        <v>0</v>
      </c>
      <c r="AX96" s="37">
        <f t="shared" si="5"/>
        <v>0</v>
      </c>
      <c r="AY96" s="37">
        <f t="shared" si="6"/>
        <v>0</v>
      </c>
    </row>
    <row r="97" spans="1:51" ht="14.1" customHeight="1" x14ac:dyDescent="0.2">
      <c r="A97" s="139"/>
      <c r="B97" s="140"/>
      <c r="C97" s="140"/>
      <c r="D97" s="140"/>
      <c r="E97" s="140"/>
      <c r="F97" s="140"/>
      <c r="G97" s="140"/>
      <c r="H97" s="140"/>
      <c r="I97" s="140"/>
      <c r="J97" s="141"/>
      <c r="K97" s="155"/>
      <c r="L97" s="155"/>
      <c r="M97" s="155"/>
      <c r="N97" s="155"/>
      <c r="O97" s="155"/>
      <c r="P97" s="155"/>
      <c r="Q97" s="155"/>
      <c r="R97" s="135"/>
      <c r="S97" s="136"/>
      <c r="T97" s="136"/>
      <c r="U97" s="137"/>
      <c r="V97" s="135"/>
      <c r="W97" s="136"/>
      <c r="X97" s="137"/>
      <c r="Y97" s="97"/>
      <c r="Z97" s="208"/>
      <c r="AA97" s="209"/>
      <c r="AB97" s="167" t="str">
        <f t="shared" si="0"/>
        <v/>
      </c>
      <c r="AC97" s="168"/>
      <c r="AD97" s="168"/>
      <c r="AE97" s="169"/>
      <c r="AF97" s="135"/>
      <c r="AG97" s="136"/>
      <c r="AH97" s="136"/>
      <c r="AI97" s="137"/>
      <c r="AJ97" s="167" t="str">
        <f t="shared" si="1"/>
        <v/>
      </c>
      <c r="AK97" s="168"/>
      <c r="AL97" s="168"/>
      <c r="AM97" s="169"/>
      <c r="AN97" s="36" t="str">
        <f>IF(AU97=1,_vst!$C$2,IF(AV97=1,_vst!$C$26,IF(AY97=1,_vst!$C$4,IF(AW97=1,_vst!$C$3,""))))</f>
        <v/>
      </c>
      <c r="AR97" s="106" t="str">
        <f t="shared" si="2"/>
        <v/>
      </c>
      <c r="AS97" s="106" t="str">
        <f t="shared" si="7"/>
        <v/>
      </c>
      <c r="AT97" s="15">
        <f>IF(OR(K97=_vst!$B$9,K97=_vst!$B$10,K97=_vst!$B$11,K97=_vst!$B$12),1,IF(K97=_vst!$B$3,2,0))</f>
        <v>0</v>
      </c>
      <c r="AU97" s="15">
        <f t="shared" si="8"/>
        <v>0</v>
      </c>
      <c r="AV97" s="15">
        <f t="shared" si="3"/>
        <v>0</v>
      </c>
      <c r="AW97" s="17">
        <f t="shared" si="4"/>
        <v>0</v>
      </c>
      <c r="AX97" s="37">
        <f t="shared" si="5"/>
        <v>0</v>
      </c>
      <c r="AY97" s="37">
        <f t="shared" si="6"/>
        <v>0</v>
      </c>
    </row>
    <row r="98" spans="1:51" ht="14.1" customHeight="1" x14ac:dyDescent="0.2">
      <c r="A98" s="139"/>
      <c r="B98" s="140"/>
      <c r="C98" s="140"/>
      <c r="D98" s="140"/>
      <c r="E98" s="140"/>
      <c r="F98" s="140"/>
      <c r="G98" s="140"/>
      <c r="H98" s="140"/>
      <c r="I98" s="140"/>
      <c r="J98" s="141"/>
      <c r="K98" s="155"/>
      <c r="L98" s="155"/>
      <c r="M98" s="155"/>
      <c r="N98" s="155"/>
      <c r="O98" s="155"/>
      <c r="P98" s="155"/>
      <c r="Q98" s="155"/>
      <c r="R98" s="135"/>
      <c r="S98" s="136"/>
      <c r="T98" s="136"/>
      <c r="U98" s="137"/>
      <c r="V98" s="135"/>
      <c r="W98" s="136"/>
      <c r="X98" s="137"/>
      <c r="Y98" s="97"/>
      <c r="Z98" s="208"/>
      <c r="AA98" s="209"/>
      <c r="AB98" s="167" t="str">
        <f t="shared" si="0"/>
        <v/>
      </c>
      <c r="AC98" s="168"/>
      <c r="AD98" s="168"/>
      <c r="AE98" s="169"/>
      <c r="AF98" s="135"/>
      <c r="AG98" s="136"/>
      <c r="AH98" s="136"/>
      <c r="AI98" s="137"/>
      <c r="AJ98" s="167" t="str">
        <f t="shared" si="1"/>
        <v/>
      </c>
      <c r="AK98" s="168"/>
      <c r="AL98" s="168"/>
      <c r="AM98" s="169"/>
      <c r="AN98" s="36" t="str">
        <f>IF(AU98=1,_vst!$C$2,IF(AV98=1,_vst!$C$26,IF(AY98=1,_vst!$C$4,IF(AW98=1,_vst!$C$3,""))))</f>
        <v/>
      </c>
      <c r="AR98" s="106" t="str">
        <f t="shared" si="2"/>
        <v/>
      </c>
      <c r="AS98" s="106" t="str">
        <f t="shared" si="7"/>
        <v/>
      </c>
      <c r="AT98" s="15">
        <f>IF(OR(K98=_vst!$B$9,K98=_vst!$B$10,K98=_vst!$B$11,K98=_vst!$B$12),1,IF(K98=_vst!$B$3,2,0))</f>
        <v>0</v>
      </c>
      <c r="AU98" s="15">
        <f t="shared" si="8"/>
        <v>0</v>
      </c>
      <c r="AV98" s="15">
        <f t="shared" si="3"/>
        <v>0</v>
      </c>
      <c r="AW98" s="17">
        <f t="shared" si="4"/>
        <v>0</v>
      </c>
      <c r="AX98" s="37">
        <f t="shared" si="5"/>
        <v>0</v>
      </c>
      <c r="AY98" s="37">
        <f t="shared" si="6"/>
        <v>0</v>
      </c>
    </row>
    <row r="99" spans="1:51" ht="14.1" customHeight="1" x14ac:dyDescent="0.2">
      <c r="A99" s="155"/>
      <c r="B99" s="155"/>
      <c r="C99" s="155"/>
      <c r="D99" s="155"/>
      <c r="E99" s="155"/>
      <c r="F99" s="155"/>
      <c r="G99" s="155"/>
      <c r="H99" s="155"/>
      <c r="I99" s="155"/>
      <c r="J99" s="155"/>
      <c r="K99" s="155"/>
      <c r="L99" s="155"/>
      <c r="M99" s="155"/>
      <c r="N99" s="155"/>
      <c r="O99" s="155"/>
      <c r="P99" s="155"/>
      <c r="Q99" s="155"/>
      <c r="R99" s="135"/>
      <c r="S99" s="136"/>
      <c r="T99" s="136"/>
      <c r="U99" s="137"/>
      <c r="V99" s="135"/>
      <c r="W99" s="136"/>
      <c r="X99" s="137"/>
      <c r="Y99" s="97"/>
      <c r="Z99" s="208"/>
      <c r="AA99" s="209"/>
      <c r="AB99" s="167" t="str">
        <f t="shared" si="0"/>
        <v/>
      </c>
      <c r="AC99" s="168"/>
      <c r="AD99" s="168"/>
      <c r="AE99" s="169"/>
      <c r="AF99" s="135"/>
      <c r="AG99" s="136"/>
      <c r="AH99" s="136"/>
      <c r="AI99" s="137"/>
      <c r="AJ99" s="167" t="str">
        <f t="shared" si="1"/>
        <v/>
      </c>
      <c r="AK99" s="168"/>
      <c r="AL99" s="168"/>
      <c r="AM99" s="169"/>
      <c r="AN99" s="36" t="str">
        <f>IF(AU99=1,_vst!$C$2,IF(AV99=1,_vst!$C$26,IF(AY99=1,_vst!$C$4,IF(AW99=1,_vst!$C$3,""))))</f>
        <v/>
      </c>
      <c r="AR99" s="106" t="str">
        <f t="shared" si="2"/>
        <v/>
      </c>
      <c r="AS99" s="106" t="str">
        <f t="shared" si="7"/>
        <v/>
      </c>
      <c r="AT99" s="15">
        <f>IF(OR(K99=_vst!$B$9,K99=_vst!$B$10,K99=_vst!$B$11,K99=_vst!$B$12),1,IF(K99=_vst!$B$3,2,0))</f>
        <v>0</v>
      </c>
      <c r="AU99" s="15">
        <f t="shared" si="8"/>
        <v>0</v>
      </c>
      <c r="AV99" s="15">
        <f t="shared" si="3"/>
        <v>0</v>
      </c>
      <c r="AW99" s="17">
        <f t="shared" si="4"/>
        <v>0</v>
      </c>
      <c r="AX99" s="37">
        <f t="shared" si="5"/>
        <v>0</v>
      </c>
      <c r="AY99" s="37">
        <f t="shared" si="6"/>
        <v>0</v>
      </c>
    </row>
    <row r="100" spans="1:51" ht="14.1" customHeight="1" x14ac:dyDescent="0.2">
      <c r="A100" s="139"/>
      <c r="B100" s="140"/>
      <c r="C100" s="140"/>
      <c r="D100" s="140"/>
      <c r="E100" s="140"/>
      <c r="F100" s="140"/>
      <c r="G100" s="140"/>
      <c r="H100" s="140"/>
      <c r="I100" s="140"/>
      <c r="J100" s="141"/>
      <c r="K100" s="155"/>
      <c r="L100" s="155"/>
      <c r="M100" s="155"/>
      <c r="N100" s="155"/>
      <c r="O100" s="155"/>
      <c r="P100" s="155"/>
      <c r="Q100" s="155"/>
      <c r="R100" s="135"/>
      <c r="S100" s="136"/>
      <c r="T100" s="136"/>
      <c r="U100" s="137"/>
      <c r="V100" s="135"/>
      <c r="W100" s="136"/>
      <c r="X100" s="137"/>
      <c r="Y100" s="97"/>
      <c r="Z100" s="208"/>
      <c r="AA100" s="209"/>
      <c r="AB100" s="167" t="str">
        <f t="shared" si="0"/>
        <v/>
      </c>
      <c r="AC100" s="168"/>
      <c r="AD100" s="168"/>
      <c r="AE100" s="169"/>
      <c r="AF100" s="135"/>
      <c r="AG100" s="136"/>
      <c r="AH100" s="136"/>
      <c r="AI100" s="137"/>
      <c r="AJ100" s="167" t="str">
        <f t="shared" si="1"/>
        <v/>
      </c>
      <c r="AK100" s="168"/>
      <c r="AL100" s="168"/>
      <c r="AM100" s="169"/>
      <c r="AN100" s="36" t="str">
        <f>IF(AU100=1,_vst!$C$2,IF(AV100=1,_vst!$C$26,IF(AY100=1,_vst!$C$4,IF(AW100=1,_vst!$C$3,""))))</f>
        <v/>
      </c>
      <c r="AR100" s="106" t="str">
        <f t="shared" si="2"/>
        <v/>
      </c>
      <c r="AS100" s="106" t="str">
        <f t="shared" si="7"/>
        <v/>
      </c>
      <c r="AT100" s="15">
        <f>IF(OR(K100=_vst!$B$9,K100=_vst!$B$10,K100=_vst!$B$11,K100=_vst!$B$12),1,IF(K100=_vst!$B$3,2,0))</f>
        <v>0</v>
      </c>
      <c r="AU100" s="15">
        <f t="shared" si="8"/>
        <v>0</v>
      </c>
      <c r="AV100" s="15">
        <f t="shared" si="3"/>
        <v>0</v>
      </c>
      <c r="AW100" s="17">
        <f t="shared" si="4"/>
        <v>0</v>
      </c>
      <c r="AX100" s="37">
        <f t="shared" si="5"/>
        <v>0</v>
      </c>
      <c r="AY100" s="37">
        <f t="shared" si="6"/>
        <v>0</v>
      </c>
    </row>
    <row r="101" spans="1:51" ht="14.1" customHeight="1" x14ac:dyDescent="0.2">
      <c r="A101" s="90"/>
      <c r="B101" s="90"/>
      <c r="C101" s="90"/>
      <c r="D101" s="90"/>
      <c r="E101" s="90"/>
      <c r="F101" s="90"/>
      <c r="G101" s="90"/>
      <c r="H101" s="90"/>
      <c r="I101" s="90"/>
      <c r="J101" s="90"/>
      <c r="K101" s="90"/>
      <c r="L101" s="90"/>
      <c r="M101" s="90"/>
      <c r="N101" s="90"/>
      <c r="O101" s="90"/>
      <c r="P101" s="90"/>
      <c r="Q101" s="90"/>
      <c r="R101" s="90"/>
      <c r="S101" s="90"/>
      <c r="T101" s="90"/>
      <c r="U101" s="90"/>
      <c r="Y101" s="90"/>
      <c r="Z101" s="90"/>
      <c r="AA101" s="90"/>
      <c r="AB101" s="91"/>
      <c r="AC101" s="91"/>
      <c r="AD101" s="91"/>
      <c r="AE101" s="91"/>
      <c r="AF101" s="171">
        <f>SUM(AF72:AI100)</f>
        <v>0</v>
      </c>
      <c r="AG101" s="172"/>
      <c r="AH101" s="172"/>
      <c r="AI101" s="173"/>
      <c r="AJ101" s="171">
        <f t="shared" ref="AJ101" si="9">SUM(AJ72:AM100)</f>
        <v>0</v>
      </c>
      <c r="AK101" s="172"/>
      <c r="AL101" s="172"/>
      <c r="AM101" s="173"/>
      <c r="AN101" s="36" t="str">
        <f>IF(AT101=1,_vst!$C$7,"")</f>
        <v/>
      </c>
      <c r="AS101" s="33">
        <f>SUM(AS72:AS100)</f>
        <v>0</v>
      </c>
      <c r="AT101" s="15">
        <f>IF(AND(AF101&lt;&gt;0,OR(AF101&lt;AR108,AF101&gt;AR109)),1,0)</f>
        <v>0</v>
      </c>
      <c r="AU101" s="32" t="s">
        <v>63</v>
      </c>
      <c r="AV101" s="28"/>
      <c r="AW101" s="28"/>
      <c r="AY101" s="28"/>
    </row>
    <row r="102" spans="1:51" ht="14.1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Y102" s="1"/>
      <c r="Z102" s="1"/>
      <c r="AA102" s="1"/>
      <c r="AC102" s="1"/>
      <c r="AD102" s="1"/>
      <c r="AE102" s="1"/>
      <c r="AF102" s="1"/>
      <c r="AG102" s="1"/>
      <c r="AH102" s="1"/>
      <c r="AI102" s="79" t="s">
        <v>131</v>
      </c>
      <c r="AJ102" s="171">
        <f>SUM(AF101:AM101)</f>
        <v>0</v>
      </c>
      <c r="AK102" s="172"/>
      <c r="AL102" s="172"/>
      <c r="AM102" s="173"/>
      <c r="AT102" s="15">
        <f>SUM(AX72:AX100)</f>
        <v>0</v>
      </c>
      <c r="AU102" s="2" t="s">
        <v>162</v>
      </c>
    </row>
    <row r="103" spans="1:51" s="39" customFormat="1" ht="9" customHeight="1" x14ac:dyDescent="0.2">
      <c r="A103" s="40"/>
      <c r="B103" s="41"/>
      <c r="C103" s="41"/>
      <c r="D103" s="41"/>
      <c r="E103" s="41"/>
      <c r="F103" s="41"/>
      <c r="G103" s="41"/>
      <c r="H103" s="41"/>
      <c r="I103" s="41"/>
      <c r="J103" s="41"/>
      <c r="K103" s="41"/>
      <c r="L103" s="41"/>
      <c r="M103" s="41"/>
      <c r="N103" s="41"/>
      <c r="O103" s="41"/>
      <c r="P103" s="41"/>
      <c r="Q103" s="41"/>
      <c r="R103" s="41"/>
      <c r="S103" s="41"/>
      <c r="T103" s="41"/>
      <c r="U103" s="41"/>
      <c r="Y103" s="41"/>
      <c r="Z103" s="41"/>
      <c r="AA103" s="41"/>
      <c r="AB103" s="41"/>
      <c r="AC103" s="41"/>
      <c r="AD103" s="41"/>
      <c r="AE103" s="41"/>
      <c r="AF103" s="41"/>
      <c r="AG103" s="41"/>
      <c r="AH103" s="41"/>
      <c r="AI103" s="41"/>
      <c r="AJ103" s="41"/>
      <c r="AK103" s="41"/>
      <c r="AL103" s="41"/>
    </row>
    <row r="104" spans="1:51" ht="13.5" customHeight="1" x14ac:dyDescent="0.2">
      <c r="A104" s="31"/>
      <c r="T104" s="79" t="s">
        <v>220</v>
      </c>
      <c r="U104" s="176"/>
      <c r="V104" s="177"/>
      <c r="W104" s="178"/>
      <c r="X104" s="69" t="str">
        <f>IF(OR(AT102=0,U104&lt;&gt;""),"",_vst!$C$12)</f>
        <v/>
      </c>
      <c r="Y104" s="89"/>
      <c r="Z104" s="89"/>
      <c r="AA104" s="89"/>
      <c r="AB104" s="89"/>
      <c r="AC104" s="89"/>
      <c r="AD104" s="89"/>
      <c r="AE104" s="89"/>
      <c r="AF104" s="89"/>
      <c r="AG104" s="89"/>
      <c r="AK104" s="89"/>
      <c r="AL104" s="88" t="str">
        <f>IF($AT$104=1,_vst!$C$22,"")</f>
        <v/>
      </c>
      <c r="AM104" s="89"/>
      <c r="AN104" s="89"/>
      <c r="AT104" s="15">
        <f>IF(AND($AT$102=1,$U$104=""),1,0)</f>
        <v>0</v>
      </c>
      <c r="AU104" s="39" t="s">
        <v>163</v>
      </c>
    </row>
    <row r="105" spans="1:51" ht="7.5" customHeight="1" x14ac:dyDescent="0.2"/>
    <row r="106" spans="1:51" ht="15" customHeight="1" x14ac:dyDescent="0.2">
      <c r="A106" s="81" t="s">
        <v>184</v>
      </c>
      <c r="B106" s="10"/>
      <c r="L106" s="14"/>
      <c r="AC106" s="14"/>
      <c r="AF106" s="14"/>
      <c r="AJ106" s="68" t="str">
        <f ca="1">IF($AZ$72=0,"",_vst!$C$5)</f>
        <v/>
      </c>
      <c r="AR106" s="152" t="s">
        <v>213</v>
      </c>
      <c r="AS106" s="152"/>
      <c r="AT106" s="152"/>
    </row>
    <row r="107" spans="1:51" ht="3.75" customHeight="1" x14ac:dyDescent="0.2"/>
    <row r="108" spans="1:51" ht="27" customHeight="1" x14ac:dyDescent="0.2">
      <c r="A108" s="80"/>
      <c r="B108" s="142" t="s">
        <v>56</v>
      </c>
      <c r="C108" s="143"/>
      <c r="D108" s="143"/>
      <c r="E108" s="143"/>
      <c r="F108" s="143"/>
      <c r="G108" s="143"/>
      <c r="H108" s="143"/>
      <c r="I108" s="143"/>
      <c r="J108" s="143"/>
      <c r="K108" s="199"/>
      <c r="L108" s="199"/>
      <c r="M108" s="199"/>
      <c r="N108" s="199"/>
      <c r="O108" s="200"/>
      <c r="P108" s="205" t="s">
        <v>87</v>
      </c>
      <c r="Q108" s="206"/>
      <c r="R108" s="206"/>
      <c r="S108" s="206"/>
      <c r="T108" s="207"/>
      <c r="U108" s="156" t="s">
        <v>39</v>
      </c>
      <c r="V108" s="156"/>
      <c r="W108" s="156"/>
      <c r="X108" s="156"/>
      <c r="Y108" s="156" t="s">
        <v>34</v>
      </c>
      <c r="Z108" s="156"/>
      <c r="AA108" s="156"/>
      <c r="AB108" s="156"/>
      <c r="AC108" s="156" t="s">
        <v>54</v>
      </c>
      <c r="AD108" s="156"/>
      <c r="AE108" s="156"/>
      <c r="AF108" s="156"/>
      <c r="AR108" s="33">
        <v>500000</v>
      </c>
      <c r="AS108" s="17" t="s">
        <v>64</v>
      </c>
      <c r="AT108" s="34">
        <f>AR108/1000000</f>
        <v>0.5</v>
      </c>
      <c r="AV108" s="33">
        <f ca="1">AC109+AC113+AC114+AC115+AC117+AC118</f>
        <v>0</v>
      </c>
      <c r="AW108" s="2" t="s">
        <v>203</v>
      </c>
    </row>
    <row r="109" spans="1:51" ht="17.100000000000001" customHeight="1" x14ac:dyDescent="0.25">
      <c r="A109" s="51">
        <v>1</v>
      </c>
      <c r="B109" s="142" t="s">
        <v>59</v>
      </c>
      <c r="C109" s="198"/>
      <c r="D109" s="198"/>
      <c r="E109" s="198"/>
      <c r="F109" s="198"/>
      <c r="G109" s="198"/>
      <c r="H109" s="198"/>
      <c r="I109" s="198"/>
      <c r="J109" s="198"/>
      <c r="K109" s="198"/>
      <c r="L109" s="198"/>
      <c r="M109" s="198"/>
      <c r="N109" s="198"/>
      <c r="O109" s="198"/>
      <c r="P109" s="167">
        <f ca="1">SUMIF(K72:Q100,_vst!B2,AB72:AE100)</f>
        <v>0</v>
      </c>
      <c r="Q109" s="168"/>
      <c r="R109" s="168"/>
      <c r="S109" s="168"/>
      <c r="T109" s="169"/>
      <c r="U109" s="153">
        <f ca="1">P109</f>
        <v>0</v>
      </c>
      <c r="V109" s="153"/>
      <c r="W109" s="153"/>
      <c r="X109" s="153"/>
      <c r="Y109" s="153">
        <f ca="1">SUMIF(K72:Q100,_vst!B2,AF72:AI100)</f>
        <v>0</v>
      </c>
      <c r="Z109" s="153"/>
      <c r="AA109" s="153"/>
      <c r="AB109" s="153"/>
      <c r="AC109" s="214">
        <f ca="1">SUMIF(K72:Q100,_vst!B2,AJ72:AM100)</f>
        <v>0</v>
      </c>
      <c r="AD109" s="215"/>
      <c r="AE109" s="215"/>
      <c r="AF109" s="216"/>
      <c r="AQ109" s="16"/>
      <c r="AR109" s="33">
        <v>100000000</v>
      </c>
      <c r="AS109" s="17" t="s">
        <v>65</v>
      </c>
      <c r="AT109" s="34">
        <f>AR109/1000000</f>
        <v>100</v>
      </c>
      <c r="AV109" s="112">
        <f ca="1">IF($U$124=0,0,AV108/U124)</f>
        <v>0</v>
      </c>
      <c r="AW109" s="2" t="s">
        <v>204</v>
      </c>
    </row>
    <row r="110" spans="1:51" ht="17.100000000000001" customHeight="1" x14ac:dyDescent="0.2">
      <c r="A110" s="51">
        <v>2</v>
      </c>
      <c r="B110" s="142" t="s">
        <v>36</v>
      </c>
      <c r="C110" s="143"/>
      <c r="D110" s="143"/>
      <c r="E110" s="143"/>
      <c r="F110" s="143"/>
      <c r="G110" s="143"/>
      <c r="H110" s="143"/>
      <c r="I110" s="143"/>
      <c r="J110" s="143"/>
      <c r="K110" s="197"/>
      <c r="L110" s="197"/>
      <c r="M110" s="197"/>
      <c r="N110" s="197"/>
      <c r="O110" s="197"/>
      <c r="P110" s="171">
        <f ca="1">P111+P116</f>
        <v>0</v>
      </c>
      <c r="Q110" s="172"/>
      <c r="R110" s="172"/>
      <c r="S110" s="172"/>
      <c r="T110" s="173"/>
      <c r="U110" s="146">
        <f ca="1">U111+U116</f>
        <v>0</v>
      </c>
      <c r="V110" s="146"/>
      <c r="W110" s="146"/>
      <c r="X110" s="146"/>
      <c r="Y110" s="146">
        <f ca="1">Y111+Y116</f>
        <v>0</v>
      </c>
      <c r="Z110" s="146"/>
      <c r="AA110" s="146"/>
      <c r="AB110" s="146"/>
      <c r="AC110" s="146">
        <f ca="1">AC111+AC116</f>
        <v>0</v>
      </c>
      <c r="AD110" s="146"/>
      <c r="AE110" s="146"/>
      <c r="AF110" s="146"/>
      <c r="AQ110" s="16"/>
      <c r="AR110" s="112">
        <v>0.9</v>
      </c>
      <c r="AS110" s="266" t="s">
        <v>214</v>
      </c>
      <c r="AT110" s="266"/>
      <c r="AV110" s="112">
        <f ca="1">IF($U$109&gt;0,$U$109/$U$124,0)</f>
        <v>0</v>
      </c>
      <c r="AW110" s="2" t="s">
        <v>209</v>
      </c>
    </row>
    <row r="111" spans="1:51" ht="17.100000000000001" customHeight="1" x14ac:dyDescent="0.2">
      <c r="A111" s="51">
        <v>3</v>
      </c>
      <c r="B111" s="85"/>
      <c r="C111" s="52" t="s">
        <v>38</v>
      </c>
      <c r="D111" s="53" t="s">
        <v>55</v>
      </c>
      <c r="E111" s="53"/>
      <c r="F111" s="53"/>
      <c r="G111" s="53"/>
      <c r="H111" s="53"/>
      <c r="I111" s="53"/>
      <c r="J111" s="53"/>
      <c r="K111" s="53"/>
      <c r="L111" s="53"/>
      <c r="M111" s="53"/>
      <c r="N111" s="53"/>
      <c r="O111" s="53"/>
      <c r="P111" s="171">
        <f ca="1">SUM(P112:T115)</f>
        <v>0</v>
      </c>
      <c r="Q111" s="172"/>
      <c r="R111" s="172"/>
      <c r="S111" s="172"/>
      <c r="T111" s="173"/>
      <c r="U111" s="146">
        <f ca="1">SUM(U112:X115)</f>
        <v>0</v>
      </c>
      <c r="V111" s="146"/>
      <c r="W111" s="146"/>
      <c r="X111" s="146"/>
      <c r="Y111" s="146">
        <f ca="1">SUM(Y112:AB115)</f>
        <v>0</v>
      </c>
      <c r="Z111" s="146"/>
      <c r="AA111" s="146"/>
      <c r="AB111" s="146"/>
      <c r="AC111" s="146">
        <f ca="1">SUM(AC112:AF115)</f>
        <v>0</v>
      </c>
      <c r="AD111" s="146"/>
      <c r="AE111" s="146"/>
      <c r="AF111" s="146"/>
      <c r="AQ111" s="16"/>
      <c r="AR111" s="112">
        <f ca="1">IF($U$124=0,0,IF($G$67="Ano",AF101/AS101,AF101/U124))</f>
        <v>0</v>
      </c>
      <c r="AS111" s="266" t="s">
        <v>201</v>
      </c>
      <c r="AT111" s="266"/>
      <c r="AV111" s="112">
        <f ca="1">IF($Y$109&gt;0,$Y$109/$Y$124,0)</f>
        <v>0</v>
      </c>
      <c r="AW111" s="2" t="s">
        <v>210</v>
      </c>
    </row>
    <row r="112" spans="1:51" ht="17.100000000000001" customHeight="1" x14ac:dyDescent="0.2">
      <c r="A112" s="51">
        <v>4</v>
      </c>
      <c r="B112" s="54"/>
      <c r="C112" s="53"/>
      <c r="D112" s="55"/>
      <c r="E112" s="201" t="s">
        <v>169</v>
      </c>
      <c r="F112" s="202"/>
      <c r="G112" s="202"/>
      <c r="H112" s="202"/>
      <c r="I112" s="202"/>
      <c r="J112" s="202"/>
      <c r="K112" s="202"/>
      <c r="L112" s="202"/>
      <c r="M112" s="202"/>
      <c r="N112" s="202"/>
      <c r="O112" s="202"/>
      <c r="P112" s="167">
        <f ca="1">SUMIF(K72:Q100,_vst!B3,AB72:AE100)</f>
        <v>0</v>
      </c>
      <c r="Q112" s="168"/>
      <c r="R112" s="168"/>
      <c r="S112" s="168"/>
      <c r="T112" s="169"/>
      <c r="U112" s="154">
        <f ca="1">P112</f>
        <v>0</v>
      </c>
      <c r="V112" s="154"/>
      <c r="W112" s="154"/>
      <c r="X112" s="154"/>
      <c r="Y112" s="154" t="s">
        <v>40</v>
      </c>
      <c r="Z112" s="154"/>
      <c r="AA112" s="154"/>
      <c r="AB112" s="154"/>
      <c r="AC112" s="167">
        <f ca="1">SUMIF(K72:Q100,_vst!B3,AJ72:AM100)</f>
        <v>0</v>
      </c>
      <c r="AD112" s="168"/>
      <c r="AE112" s="168"/>
      <c r="AF112" s="169"/>
      <c r="AQ112" s="16"/>
      <c r="AR112" s="111">
        <f ca="1">IF(AR111&gt;AR110,1,0)</f>
        <v>0</v>
      </c>
      <c r="AS112" s="113" t="s">
        <v>205</v>
      </c>
      <c r="AT112" s="114"/>
    </row>
    <row r="113" spans="1:43" ht="17.100000000000001" customHeight="1" x14ac:dyDescent="0.25">
      <c r="A113" s="51">
        <v>5</v>
      </c>
      <c r="B113" s="54"/>
      <c r="C113" s="56"/>
      <c r="D113" s="57"/>
      <c r="E113" s="203" t="s">
        <v>170</v>
      </c>
      <c r="F113" s="204"/>
      <c r="G113" s="204"/>
      <c r="H113" s="204"/>
      <c r="I113" s="204"/>
      <c r="J113" s="204"/>
      <c r="K113" s="204"/>
      <c r="L113" s="204"/>
      <c r="M113" s="204"/>
      <c r="N113" s="204"/>
      <c r="O113" s="204"/>
      <c r="P113" s="167">
        <f ca="1">SUMIF(K72:Q100,_vst!B4,AB72:AE100)</f>
        <v>0</v>
      </c>
      <c r="Q113" s="168"/>
      <c r="R113" s="168"/>
      <c r="S113" s="168"/>
      <c r="T113" s="169"/>
      <c r="U113" s="138">
        <f ca="1">P113</f>
        <v>0</v>
      </c>
      <c r="V113" s="138"/>
      <c r="W113" s="138"/>
      <c r="X113" s="138"/>
      <c r="Y113" s="138">
        <f ca="1">SUMIF(K72:Q100,_vst!B4,AF72:AI100)</f>
        <v>0</v>
      </c>
      <c r="Z113" s="138"/>
      <c r="AA113" s="138"/>
      <c r="AB113" s="138"/>
      <c r="AC113" s="167">
        <f ca="1">SUMIF(K72:Q100,_vst!B4,AJ72:AM100)</f>
        <v>0</v>
      </c>
      <c r="AD113" s="168"/>
      <c r="AE113" s="168"/>
      <c r="AF113" s="169"/>
      <c r="AQ113" s="16"/>
    </row>
    <row r="114" spans="1:43" ht="17.100000000000001" customHeight="1" x14ac:dyDescent="0.2">
      <c r="A114" s="51">
        <v>6</v>
      </c>
      <c r="B114" s="54"/>
      <c r="C114" s="57"/>
      <c r="D114" s="57"/>
      <c r="E114" s="53" t="s">
        <v>172</v>
      </c>
      <c r="F114" s="83"/>
      <c r="G114" s="83"/>
      <c r="H114" s="83"/>
      <c r="I114" s="83"/>
      <c r="J114" s="83"/>
      <c r="K114" s="83"/>
      <c r="L114" s="83"/>
      <c r="M114" s="83"/>
      <c r="N114" s="83"/>
      <c r="O114" s="58"/>
      <c r="P114" s="167">
        <f ca="1">SUMIF(K72:Q100,_vst!B5,AB72:AE100)</f>
        <v>0</v>
      </c>
      <c r="Q114" s="168"/>
      <c r="R114" s="168"/>
      <c r="S114" s="168"/>
      <c r="T114" s="169"/>
      <c r="U114" s="138">
        <f ca="1">P114</f>
        <v>0</v>
      </c>
      <c r="V114" s="138"/>
      <c r="W114" s="138"/>
      <c r="X114" s="138"/>
      <c r="Y114" s="138">
        <f ca="1">SUMIF(K72:Q100,_vst!B5,AF72:AI100)</f>
        <v>0</v>
      </c>
      <c r="Z114" s="138"/>
      <c r="AA114" s="138"/>
      <c r="AB114" s="138"/>
      <c r="AC114" s="167">
        <f ca="1">SUMIF(K72:Q100,_vst!B5,AJ72:AM100)</f>
        <v>0</v>
      </c>
      <c r="AD114" s="168"/>
      <c r="AE114" s="168"/>
      <c r="AF114" s="169"/>
      <c r="AQ114" s="16"/>
    </row>
    <row r="115" spans="1:43" ht="17.100000000000001" customHeight="1" x14ac:dyDescent="0.2">
      <c r="A115" s="51">
        <v>7</v>
      </c>
      <c r="B115" s="54"/>
      <c r="C115" s="57"/>
      <c r="D115" s="57"/>
      <c r="E115" s="53" t="s">
        <v>171</v>
      </c>
      <c r="F115" s="83"/>
      <c r="G115" s="83"/>
      <c r="H115" s="83"/>
      <c r="I115" s="83"/>
      <c r="J115" s="83"/>
      <c r="K115" s="83"/>
      <c r="L115" s="83"/>
      <c r="M115" s="83"/>
      <c r="N115" s="83"/>
      <c r="O115" s="83"/>
      <c r="P115" s="167">
        <f ca="1">SUMIF(K72:Q100,_vst!B6,AB72:AE100)</f>
        <v>0</v>
      </c>
      <c r="Q115" s="168"/>
      <c r="R115" s="168"/>
      <c r="S115" s="168"/>
      <c r="T115" s="169"/>
      <c r="U115" s="138">
        <f ca="1">P115</f>
        <v>0</v>
      </c>
      <c r="V115" s="138"/>
      <c r="W115" s="138"/>
      <c r="X115" s="138"/>
      <c r="Y115" s="138">
        <f ca="1">SUMIF(K72:Q100,_vst!B6,AF72:AI100)</f>
        <v>0</v>
      </c>
      <c r="Z115" s="138"/>
      <c r="AA115" s="138"/>
      <c r="AB115" s="138"/>
      <c r="AC115" s="167">
        <f ca="1">SUMIF(K72:Q100,_vst!B6,AJ72:AM100)</f>
        <v>0</v>
      </c>
      <c r="AD115" s="168"/>
      <c r="AE115" s="168"/>
      <c r="AF115" s="169"/>
      <c r="AQ115" s="16"/>
    </row>
    <row r="116" spans="1:43" ht="17.100000000000001" customHeight="1" x14ac:dyDescent="0.2">
      <c r="A116" s="51">
        <v>8</v>
      </c>
      <c r="B116" s="54"/>
      <c r="C116" s="57"/>
      <c r="D116" s="53" t="s">
        <v>41</v>
      </c>
      <c r="E116" s="82"/>
      <c r="F116" s="83"/>
      <c r="G116" s="83"/>
      <c r="H116" s="83"/>
      <c r="I116" s="83"/>
      <c r="J116" s="83"/>
      <c r="K116" s="83"/>
      <c r="L116" s="83"/>
      <c r="M116" s="83"/>
      <c r="N116" s="83"/>
      <c r="O116" s="83"/>
      <c r="P116" s="171">
        <f ca="1">SUM(P117:T118)</f>
        <v>0</v>
      </c>
      <c r="Q116" s="172"/>
      <c r="R116" s="172"/>
      <c r="S116" s="172"/>
      <c r="T116" s="173"/>
      <c r="U116" s="171">
        <f ca="1">SUM(U117:X118)</f>
        <v>0</v>
      </c>
      <c r="V116" s="172"/>
      <c r="W116" s="172"/>
      <c r="X116" s="173"/>
      <c r="Y116" s="146">
        <f ca="1">SUM(Y117:AB118)</f>
        <v>0</v>
      </c>
      <c r="Z116" s="146"/>
      <c r="AA116" s="146"/>
      <c r="AB116" s="146"/>
      <c r="AC116" s="146">
        <f ca="1">SUM(AC117:AF118)</f>
        <v>0</v>
      </c>
      <c r="AD116" s="146"/>
      <c r="AE116" s="146"/>
      <c r="AF116" s="146"/>
      <c r="AQ116" s="16"/>
    </row>
    <row r="117" spans="1:43" ht="17.100000000000001" customHeight="1" x14ac:dyDescent="0.2">
      <c r="A117" s="51">
        <v>9</v>
      </c>
      <c r="B117" s="54"/>
      <c r="C117" s="53"/>
      <c r="D117" s="53"/>
      <c r="E117" s="53" t="s">
        <v>42</v>
      </c>
      <c r="F117" s="53"/>
      <c r="G117" s="53"/>
      <c r="H117" s="53"/>
      <c r="I117" s="53"/>
      <c r="J117" s="53"/>
      <c r="K117" s="53"/>
      <c r="L117" s="53"/>
      <c r="M117" s="53"/>
      <c r="N117" s="53"/>
      <c r="O117" s="53"/>
      <c r="P117" s="167">
        <f ca="1">SUMIF(K72:Q100,_vst!B7,AB72:AE100)</f>
        <v>0</v>
      </c>
      <c r="Q117" s="168"/>
      <c r="R117" s="168"/>
      <c r="S117" s="168"/>
      <c r="T117" s="169"/>
      <c r="U117" s="138">
        <f ca="1">P117</f>
        <v>0</v>
      </c>
      <c r="V117" s="138"/>
      <c r="W117" s="138"/>
      <c r="X117" s="138"/>
      <c r="Y117" s="138">
        <f ca="1">SUMIF(K72:Q100,_vst!B7,AF72:AI100)</f>
        <v>0</v>
      </c>
      <c r="Z117" s="138"/>
      <c r="AA117" s="138"/>
      <c r="AB117" s="138"/>
      <c r="AC117" s="167">
        <f ca="1">SUMIF(K72:Q100,_vst!B7,AJ72:AM100)</f>
        <v>0</v>
      </c>
      <c r="AD117" s="168"/>
      <c r="AE117" s="168"/>
      <c r="AF117" s="169"/>
      <c r="AQ117" s="16"/>
    </row>
    <row r="118" spans="1:43" ht="17.100000000000001" customHeight="1" x14ac:dyDescent="0.2">
      <c r="A118" s="51">
        <v>10</v>
      </c>
      <c r="B118" s="54"/>
      <c r="C118" s="53"/>
      <c r="D118" s="59"/>
      <c r="E118" s="59" t="s">
        <v>173</v>
      </c>
      <c r="F118" s="53"/>
      <c r="G118" s="53"/>
      <c r="H118" s="53"/>
      <c r="I118" s="53"/>
      <c r="J118" s="53"/>
      <c r="K118" s="57"/>
      <c r="L118" s="57"/>
      <c r="M118" s="57"/>
      <c r="N118" s="57"/>
      <c r="O118" s="57"/>
      <c r="P118" s="167">
        <f ca="1">SUMIF(K72:Q100,_vst!B8,AB72:AE100)</f>
        <v>0</v>
      </c>
      <c r="Q118" s="168"/>
      <c r="R118" s="168"/>
      <c r="S118" s="168"/>
      <c r="T118" s="169"/>
      <c r="U118" s="154">
        <f ca="1">P118</f>
        <v>0</v>
      </c>
      <c r="V118" s="154"/>
      <c r="W118" s="154"/>
      <c r="X118" s="154"/>
      <c r="Y118" s="154">
        <f ca="1">SUMIF(K72:Q100,_vst!$B$8,AF72:AI100)</f>
        <v>0</v>
      </c>
      <c r="Z118" s="154"/>
      <c r="AA118" s="154"/>
      <c r="AB118" s="154"/>
      <c r="AC118" s="167">
        <f ca="1">SUMIF(K72:Q100,_vst!B8,AJ72:AM100)</f>
        <v>0</v>
      </c>
      <c r="AD118" s="168"/>
      <c r="AE118" s="168"/>
      <c r="AF118" s="169"/>
      <c r="AQ118" s="16"/>
    </row>
    <row r="119" spans="1:43" ht="17.100000000000001" customHeight="1" x14ac:dyDescent="0.2">
      <c r="A119" s="51">
        <v>14</v>
      </c>
      <c r="B119" s="142" t="s">
        <v>2</v>
      </c>
      <c r="C119" s="143"/>
      <c r="D119" s="143"/>
      <c r="E119" s="143"/>
      <c r="F119" s="143"/>
      <c r="G119" s="143"/>
      <c r="H119" s="143"/>
      <c r="I119" s="143"/>
      <c r="J119" s="143"/>
      <c r="K119" s="197"/>
      <c r="L119" s="197"/>
      <c r="M119" s="197"/>
      <c r="N119" s="197"/>
      <c r="O119" s="197"/>
      <c r="P119" s="167">
        <f ca="1">SUMIF(K72:Q100,_vst!B9,AB72:AE100)</f>
        <v>0</v>
      </c>
      <c r="Q119" s="168"/>
      <c r="R119" s="168"/>
      <c r="S119" s="168"/>
      <c r="T119" s="169"/>
      <c r="U119" s="154" t="s">
        <v>40</v>
      </c>
      <c r="V119" s="154"/>
      <c r="W119" s="154"/>
      <c r="X119" s="154"/>
      <c r="Y119" s="154" t="s">
        <v>40</v>
      </c>
      <c r="Z119" s="154"/>
      <c r="AA119" s="154"/>
      <c r="AB119" s="154"/>
      <c r="AC119" s="167">
        <f ca="1">SUMIF(K72:Q100,_vst!B9,AJ72:AM100)</f>
        <v>0</v>
      </c>
      <c r="AD119" s="168"/>
      <c r="AE119" s="168"/>
      <c r="AF119" s="169"/>
      <c r="AQ119" s="16"/>
    </row>
    <row r="120" spans="1:43" ht="17.100000000000001" customHeight="1" x14ac:dyDescent="0.2">
      <c r="A120" s="51">
        <v>15</v>
      </c>
      <c r="B120" s="142" t="s">
        <v>3</v>
      </c>
      <c r="C120" s="143"/>
      <c r="D120" s="143"/>
      <c r="E120" s="143"/>
      <c r="F120" s="143"/>
      <c r="G120" s="143"/>
      <c r="H120" s="143"/>
      <c r="I120" s="143"/>
      <c r="J120" s="143"/>
      <c r="K120" s="197"/>
      <c r="L120" s="197"/>
      <c r="M120" s="197"/>
      <c r="N120" s="197"/>
      <c r="O120" s="197"/>
      <c r="P120" s="171">
        <f ca="1">SUM(P121:T122)</f>
        <v>0</v>
      </c>
      <c r="Q120" s="172"/>
      <c r="R120" s="172"/>
      <c r="S120" s="172"/>
      <c r="T120" s="173"/>
      <c r="U120" s="154" t="s">
        <v>40</v>
      </c>
      <c r="V120" s="154"/>
      <c r="W120" s="154"/>
      <c r="X120" s="154"/>
      <c r="Y120" s="154" t="s">
        <v>40</v>
      </c>
      <c r="Z120" s="154"/>
      <c r="AA120" s="154"/>
      <c r="AB120" s="154"/>
      <c r="AC120" s="146">
        <f ca="1">SUM(AC121:AF122)</f>
        <v>0</v>
      </c>
      <c r="AD120" s="146"/>
      <c r="AE120" s="146"/>
      <c r="AF120" s="146"/>
      <c r="AQ120" s="16"/>
    </row>
    <row r="121" spans="1:43" ht="17.100000000000001" customHeight="1" x14ac:dyDescent="0.2">
      <c r="A121" s="51">
        <v>16</v>
      </c>
      <c r="B121" s="60" t="s">
        <v>7</v>
      </c>
      <c r="C121" s="57"/>
      <c r="D121" s="53" t="s">
        <v>8</v>
      </c>
      <c r="E121" s="61"/>
      <c r="F121" s="203"/>
      <c r="G121" s="219"/>
      <c r="H121" s="219"/>
      <c r="I121" s="219"/>
      <c r="J121" s="219"/>
      <c r="K121" s="219"/>
      <c r="L121" s="219"/>
      <c r="M121" s="219"/>
      <c r="N121" s="219"/>
      <c r="O121" s="219"/>
      <c r="P121" s="167">
        <f ca="1">SUMIF(K72:Q100,_vst!B10,AB72:AE100)</f>
        <v>0</v>
      </c>
      <c r="Q121" s="168"/>
      <c r="R121" s="168"/>
      <c r="S121" s="168"/>
      <c r="T121" s="169"/>
      <c r="U121" s="154" t="s">
        <v>40</v>
      </c>
      <c r="V121" s="154"/>
      <c r="W121" s="154"/>
      <c r="X121" s="154"/>
      <c r="Y121" s="154" t="s">
        <v>40</v>
      </c>
      <c r="Z121" s="154"/>
      <c r="AA121" s="154"/>
      <c r="AB121" s="154"/>
      <c r="AC121" s="167">
        <f ca="1">SUMIF(K72:Q100,_vst!B10,AJ72:AM100)</f>
        <v>0</v>
      </c>
      <c r="AD121" s="168"/>
      <c r="AE121" s="168"/>
      <c r="AF121" s="169"/>
      <c r="AQ121" s="16"/>
    </row>
    <row r="122" spans="1:43" ht="17.100000000000001" customHeight="1" x14ac:dyDescent="0.2">
      <c r="A122" s="51">
        <v>17</v>
      </c>
      <c r="B122" s="85"/>
      <c r="C122" s="84"/>
      <c r="D122" s="53" t="s">
        <v>4</v>
      </c>
      <c r="E122" s="62"/>
      <c r="F122" s="63"/>
      <c r="G122" s="84"/>
      <c r="H122" s="84"/>
      <c r="I122" s="84"/>
      <c r="J122" s="84"/>
      <c r="K122" s="84"/>
      <c r="L122" s="84"/>
      <c r="M122" s="84"/>
      <c r="N122" s="84"/>
      <c r="O122" s="64"/>
      <c r="P122" s="167">
        <f ca="1">SUMIF(K72:Q100,_vst!B11,AB72:AE100)</f>
        <v>0</v>
      </c>
      <c r="Q122" s="168"/>
      <c r="R122" s="168"/>
      <c r="S122" s="168"/>
      <c r="T122" s="169"/>
      <c r="U122" s="154" t="s">
        <v>40</v>
      </c>
      <c r="V122" s="154"/>
      <c r="W122" s="154"/>
      <c r="X122" s="154"/>
      <c r="Y122" s="154" t="s">
        <v>40</v>
      </c>
      <c r="Z122" s="154"/>
      <c r="AA122" s="154"/>
      <c r="AB122" s="154"/>
      <c r="AC122" s="167">
        <f ca="1">SUMIF(K72:Q100,_vst!B11,AJ72:AM100)</f>
        <v>0</v>
      </c>
      <c r="AD122" s="168"/>
      <c r="AE122" s="168"/>
      <c r="AF122" s="169"/>
      <c r="AQ122" s="16"/>
    </row>
    <row r="123" spans="1:43" ht="17.100000000000001" customHeight="1" thickBot="1" x14ac:dyDescent="0.25">
      <c r="A123" s="77">
        <v>18</v>
      </c>
      <c r="B123" s="220" t="s">
        <v>5</v>
      </c>
      <c r="C123" s="221"/>
      <c r="D123" s="221"/>
      <c r="E123" s="221"/>
      <c r="F123" s="221"/>
      <c r="G123" s="221"/>
      <c r="H123" s="221"/>
      <c r="I123" s="221"/>
      <c r="J123" s="221"/>
      <c r="K123" s="222"/>
      <c r="L123" s="222"/>
      <c r="M123" s="222"/>
      <c r="N123" s="222"/>
      <c r="O123" s="222"/>
      <c r="P123" s="267">
        <f ca="1">SUMIF(K72:Q100,_vst!B12,AB72:AE100)</f>
        <v>0</v>
      </c>
      <c r="Q123" s="268"/>
      <c r="R123" s="268"/>
      <c r="S123" s="268"/>
      <c r="T123" s="269"/>
      <c r="U123" s="227" t="s">
        <v>40</v>
      </c>
      <c r="V123" s="227"/>
      <c r="W123" s="227"/>
      <c r="X123" s="227"/>
      <c r="Y123" s="227" t="s">
        <v>40</v>
      </c>
      <c r="Z123" s="227"/>
      <c r="AA123" s="227"/>
      <c r="AB123" s="227"/>
      <c r="AC123" s="250">
        <f ca="1">SUMIF(K72:Q100,_vst!B12,AJ72:AM100)</f>
        <v>0</v>
      </c>
      <c r="AD123" s="251"/>
      <c r="AE123" s="251"/>
      <c r="AF123" s="252"/>
      <c r="AQ123" s="16"/>
    </row>
    <row r="124" spans="1:43" ht="17.100000000000001" customHeight="1" thickBot="1" x14ac:dyDescent="0.25">
      <c r="A124" s="78">
        <v>19</v>
      </c>
      <c r="B124" s="223" t="s">
        <v>6</v>
      </c>
      <c r="C124" s="224"/>
      <c r="D124" s="224"/>
      <c r="E124" s="224"/>
      <c r="F124" s="224"/>
      <c r="G124" s="224"/>
      <c r="H124" s="224"/>
      <c r="I124" s="224"/>
      <c r="J124" s="224"/>
      <c r="K124" s="225"/>
      <c r="L124" s="225"/>
      <c r="M124" s="225"/>
      <c r="N124" s="225"/>
      <c r="O124" s="226"/>
      <c r="P124" s="157">
        <f ca="1">P109+P110+P119+P120+P123</f>
        <v>0</v>
      </c>
      <c r="Q124" s="158"/>
      <c r="R124" s="158"/>
      <c r="S124" s="158"/>
      <c r="T124" s="159"/>
      <c r="U124" s="174">
        <f ca="1">U109+U110</f>
        <v>0</v>
      </c>
      <c r="V124" s="174"/>
      <c r="W124" s="174"/>
      <c r="X124" s="174"/>
      <c r="Y124" s="174">
        <f ca="1">Y109+Y110</f>
        <v>0</v>
      </c>
      <c r="Z124" s="174"/>
      <c r="AA124" s="174"/>
      <c r="AB124" s="174"/>
      <c r="AC124" s="174">
        <f ca="1">AC109+AC110+AC119+AC120+AC123</f>
        <v>0</v>
      </c>
      <c r="AD124" s="174"/>
      <c r="AE124" s="174"/>
      <c r="AF124" s="175"/>
    </row>
    <row r="125" spans="1:43" ht="15" customHeight="1" x14ac:dyDescent="0.25">
      <c r="H125" s="4"/>
      <c r="I125" s="4"/>
      <c r="J125" s="4"/>
      <c r="K125" s="5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7"/>
      <c r="AC125" s="7"/>
      <c r="AD125" s="7"/>
      <c r="AE125" s="21"/>
      <c r="AF125" s="21"/>
      <c r="AG125" s="21"/>
      <c r="AH125" s="21"/>
      <c r="AI125" s="7"/>
      <c r="AJ125" s="7"/>
      <c r="AK125" s="7"/>
      <c r="AL125" s="7"/>
      <c r="AM125" s="7"/>
      <c r="AN125" s="7"/>
      <c r="AO125" s="7"/>
      <c r="AP125" s="7"/>
    </row>
    <row r="126" spans="1:43" ht="15" customHeight="1" x14ac:dyDescent="0.2">
      <c r="A126" s="230" t="s">
        <v>88</v>
      </c>
      <c r="B126" s="231"/>
      <c r="C126" s="231"/>
      <c r="D126" s="231"/>
      <c r="E126" s="231"/>
      <c r="F126" s="231"/>
      <c r="G126" s="231"/>
      <c r="H126" s="231"/>
      <c r="I126" s="231"/>
      <c r="J126" s="231"/>
      <c r="K126" s="231"/>
      <c r="L126" s="231"/>
      <c r="M126" s="232"/>
      <c r="N126" s="145" t="s">
        <v>20</v>
      </c>
      <c r="O126" s="145"/>
      <c r="P126" s="145"/>
      <c r="Q126" s="145"/>
      <c r="R126" s="145"/>
      <c r="S126" s="145" t="s">
        <v>21</v>
      </c>
      <c r="T126" s="145"/>
      <c r="U126" s="145"/>
      <c r="V126" s="145"/>
      <c r="W126" s="145"/>
      <c r="X126" s="145" t="s">
        <v>22</v>
      </c>
      <c r="Y126" s="145"/>
      <c r="Z126" s="145"/>
      <c r="AA126" s="145"/>
      <c r="AB126" s="145"/>
      <c r="AC126" s="47" t="str">
        <f ca="1">IF(AG127&lt;0,_vst!C8,"")</f>
        <v/>
      </c>
      <c r="AD126" s="22"/>
      <c r="AE126" s="22"/>
      <c r="AF126" s="22"/>
      <c r="AG126" s="22"/>
      <c r="AH126" s="22"/>
      <c r="AI126" s="7"/>
      <c r="AJ126" s="20"/>
      <c r="AK126" s="20"/>
      <c r="AL126" s="20"/>
      <c r="AM126" s="20"/>
      <c r="AN126" s="18"/>
      <c r="AO126" s="18"/>
      <c r="AP126" s="18"/>
    </row>
    <row r="127" spans="1:43" ht="15" customHeight="1" x14ac:dyDescent="0.2">
      <c r="A127" s="233"/>
      <c r="B127" s="234"/>
      <c r="C127" s="234"/>
      <c r="D127" s="234"/>
      <c r="E127" s="234"/>
      <c r="F127" s="234"/>
      <c r="G127" s="234"/>
      <c r="H127" s="234"/>
      <c r="I127" s="234"/>
      <c r="J127" s="234"/>
      <c r="K127" s="234"/>
      <c r="L127" s="234"/>
      <c r="M127" s="235"/>
      <c r="N127" s="196"/>
      <c r="O127" s="196"/>
      <c r="P127" s="196"/>
      <c r="Q127" s="196"/>
      <c r="R127" s="196"/>
      <c r="S127" s="196"/>
      <c r="T127" s="196"/>
      <c r="U127" s="196"/>
      <c r="V127" s="196"/>
      <c r="W127" s="196"/>
      <c r="X127" s="196"/>
      <c r="Y127" s="196"/>
      <c r="Z127" s="196"/>
      <c r="AA127" s="196"/>
      <c r="AB127" s="196"/>
      <c r="AC127" s="44" t="s">
        <v>84</v>
      </c>
      <c r="AD127" s="22"/>
      <c r="AE127" s="22"/>
      <c r="AG127" s="170">
        <f ca="1">Y124-N127-S127-X127</f>
        <v>0</v>
      </c>
      <c r="AH127" s="170"/>
      <c r="AI127" s="170"/>
      <c r="AJ127" s="170"/>
      <c r="AP127" s="19"/>
    </row>
    <row r="128" spans="1:43" ht="15" customHeight="1" x14ac:dyDescent="0.2">
      <c r="A128" s="8"/>
      <c r="B128" s="8"/>
      <c r="C128" s="8"/>
      <c r="D128" s="8"/>
      <c r="E128" s="8"/>
      <c r="F128" s="8"/>
      <c r="G128" s="8"/>
      <c r="H128" s="8"/>
      <c r="I128" s="8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7"/>
      <c r="AH128" s="7"/>
      <c r="AI128" s="7"/>
      <c r="AJ128" s="7"/>
      <c r="AK128" s="7"/>
      <c r="AL128" s="7"/>
      <c r="AM128" s="7"/>
      <c r="AN128" s="7"/>
      <c r="AO128" s="7"/>
      <c r="AP128" s="7"/>
    </row>
    <row r="129" spans="1:79" ht="15" customHeight="1" x14ac:dyDescent="0.2">
      <c r="A129" s="1"/>
      <c r="B129" s="8"/>
      <c r="C129" s="8"/>
      <c r="D129" s="8"/>
      <c r="E129" s="8"/>
      <c r="F129" s="8"/>
      <c r="G129" s="8"/>
      <c r="H129" s="8"/>
      <c r="I129" s="8"/>
      <c r="J129" s="7"/>
      <c r="K129" s="7"/>
      <c r="L129" s="7"/>
      <c r="M129" s="7"/>
      <c r="N129" s="65" t="str">
        <f>IF(G67="Ano",_vst!$C$28,_vst!$C$27)</f>
        <v>Podíl Zvýhodněného úvěru na způsobilých výdajích:</v>
      </c>
      <c r="O129" s="243">
        <f ca="1">AR111</f>
        <v>0</v>
      </c>
      <c r="P129" s="244"/>
      <c r="Q129" s="240" t="s">
        <v>145</v>
      </c>
      <c r="R129" s="241"/>
      <c r="S129" s="242">
        <f>$AR$110</f>
        <v>0.9</v>
      </c>
      <c r="T129" s="242"/>
      <c r="U129" s="92" t="str">
        <f ca="1">IF($AR$112=1,_vst!$C$10,"")</f>
        <v/>
      </c>
      <c r="W129" s="3"/>
      <c r="X129" s="3"/>
      <c r="Y129" s="3"/>
      <c r="Z129" s="3"/>
      <c r="AA129" s="7"/>
      <c r="AB129" s="23"/>
      <c r="AC129" s="22"/>
      <c r="AD129" s="7"/>
      <c r="AE129" s="7"/>
      <c r="AF129" s="7"/>
      <c r="AG129" s="7"/>
      <c r="AH129" s="7"/>
      <c r="AI129" s="7"/>
      <c r="AJ129" s="7"/>
      <c r="AK129" s="7"/>
      <c r="AL129" s="7"/>
      <c r="AM129" s="7"/>
      <c r="AN129" s="7"/>
      <c r="AO129" s="7"/>
      <c r="AP129" s="7"/>
    </row>
    <row r="130" spans="1:79" ht="2.1" customHeight="1" x14ac:dyDescent="0.2">
      <c r="A130" s="1"/>
      <c r="B130" s="8"/>
      <c r="C130" s="8"/>
      <c r="D130" s="8"/>
      <c r="E130" s="8"/>
      <c r="F130" s="8"/>
      <c r="G130" s="8"/>
      <c r="H130" s="8"/>
      <c r="I130" s="8"/>
      <c r="J130" s="7"/>
      <c r="K130" s="7"/>
      <c r="L130" s="7"/>
      <c r="M130" s="7"/>
      <c r="N130" s="65"/>
      <c r="O130" s="108"/>
      <c r="P130" s="108"/>
      <c r="Q130" s="109"/>
      <c r="R130" s="109"/>
      <c r="S130" s="110"/>
      <c r="T130" s="110"/>
      <c r="U130" s="92"/>
      <c r="W130" s="3"/>
      <c r="X130" s="3"/>
      <c r="Y130" s="3"/>
      <c r="Z130" s="3"/>
      <c r="AA130" s="7"/>
      <c r="AB130" s="23"/>
      <c r="AC130" s="22"/>
      <c r="AD130" s="7"/>
      <c r="AE130" s="7"/>
      <c r="AF130" s="7"/>
      <c r="AG130" s="7"/>
      <c r="AH130" s="7"/>
      <c r="AI130" s="7"/>
      <c r="AJ130" s="7"/>
      <c r="AK130" s="7"/>
      <c r="AL130" s="7"/>
      <c r="AM130" s="7"/>
      <c r="AN130" s="7"/>
      <c r="AO130" s="7"/>
      <c r="AP130" s="7"/>
    </row>
    <row r="131" spans="1:79" ht="15" customHeight="1" x14ac:dyDescent="0.2">
      <c r="A131" s="115"/>
      <c r="B131" s="116"/>
      <c r="C131" s="117"/>
      <c r="D131" s="117"/>
      <c r="E131" s="117"/>
      <c r="F131" s="117"/>
      <c r="G131" s="117"/>
      <c r="H131" s="117"/>
      <c r="I131" s="117"/>
      <c r="J131" s="118"/>
      <c r="K131" s="118"/>
      <c r="L131" s="118"/>
      <c r="M131" s="118"/>
      <c r="N131" s="119" t="s">
        <v>202</v>
      </c>
      <c r="O131" s="228">
        <f ca="1">$AV$109</f>
        <v>0</v>
      </c>
      <c r="P131" s="229"/>
      <c r="Q131" s="126"/>
      <c r="R131" s="121"/>
      <c r="S131" s="122"/>
      <c r="T131" s="123"/>
      <c r="U131" s="124"/>
      <c r="V131" s="127"/>
      <c r="W131" s="127"/>
      <c r="X131" s="127"/>
      <c r="Y131" s="3"/>
      <c r="Z131" s="7"/>
      <c r="AA131" s="23"/>
      <c r="AB131" s="22"/>
      <c r="AC131" s="7"/>
      <c r="AD131" s="7"/>
      <c r="AE131" s="7"/>
      <c r="AF131" s="7"/>
      <c r="AG131" s="7"/>
      <c r="AH131" s="7"/>
      <c r="AI131" s="7"/>
      <c r="AJ131" s="7"/>
      <c r="AK131" s="7"/>
      <c r="AL131" s="7"/>
      <c r="AM131" s="7"/>
      <c r="AN131" s="7"/>
      <c r="AO131" s="7"/>
      <c r="AP131" s="7"/>
    </row>
    <row r="132" spans="1:79" ht="2.1" customHeight="1" x14ac:dyDescent="0.2">
      <c r="A132" s="1"/>
      <c r="B132" s="117"/>
      <c r="C132" s="117"/>
      <c r="D132" s="117"/>
      <c r="E132" s="117"/>
      <c r="F132" s="117"/>
      <c r="G132" s="117"/>
      <c r="H132" s="117"/>
      <c r="I132" s="117"/>
      <c r="J132" s="118"/>
      <c r="K132" s="118"/>
      <c r="L132" s="118"/>
      <c r="M132" s="118"/>
      <c r="N132" s="119"/>
      <c r="O132" s="128"/>
      <c r="P132" s="128"/>
      <c r="Q132" s="129"/>
      <c r="R132" s="129"/>
      <c r="S132" s="122"/>
      <c r="T132" s="122"/>
      <c r="U132" s="123"/>
      <c r="V132" s="124"/>
      <c r="W132" s="127"/>
      <c r="X132" s="127"/>
      <c r="Y132" s="3"/>
      <c r="Z132" s="3"/>
      <c r="AA132" s="7"/>
      <c r="AB132" s="23"/>
      <c r="AC132" s="22"/>
      <c r="AD132" s="7"/>
      <c r="AE132" s="7"/>
      <c r="AF132" s="7"/>
      <c r="AG132" s="7"/>
      <c r="AH132" s="7"/>
      <c r="AI132" s="7"/>
      <c r="AJ132" s="7"/>
      <c r="AK132" s="7"/>
      <c r="AL132" s="7"/>
      <c r="AM132" s="7"/>
      <c r="AN132" s="7"/>
      <c r="AO132" s="7"/>
      <c r="AP132" s="7"/>
    </row>
    <row r="133" spans="1:79" ht="15" customHeight="1" x14ac:dyDescent="0.2">
      <c r="A133" s="107"/>
      <c r="B133" s="116"/>
      <c r="C133" s="117"/>
      <c r="D133" s="117"/>
      <c r="E133" s="117"/>
      <c r="F133" s="117"/>
      <c r="G133" s="117"/>
      <c r="H133" s="117"/>
      <c r="I133" s="117"/>
      <c r="J133" s="118"/>
      <c r="K133" s="118"/>
      <c r="L133" s="118"/>
      <c r="M133" s="118"/>
      <c r="N133" s="119" t="s">
        <v>208</v>
      </c>
      <c r="O133" s="228">
        <f ca="1">$AV$110</f>
        <v>0</v>
      </c>
      <c r="P133" s="229"/>
      <c r="Q133" s="120"/>
      <c r="R133" s="121"/>
      <c r="S133" s="122"/>
      <c r="T133" s="123"/>
      <c r="U133" s="124"/>
      <c r="V133" s="125" t="s">
        <v>207</v>
      </c>
      <c r="W133" s="228">
        <f ca="1">$AV$111</f>
        <v>0</v>
      </c>
      <c r="X133" s="229"/>
      <c r="Y133" s="3"/>
      <c r="Z133" s="7"/>
      <c r="AA133" s="23"/>
      <c r="AB133" s="22"/>
      <c r="AC133" s="7"/>
      <c r="AD133" s="7"/>
      <c r="AE133" s="7"/>
      <c r="AF133" s="7"/>
      <c r="AG133" s="7"/>
      <c r="AH133" s="7"/>
      <c r="AI133" s="7"/>
      <c r="AJ133" s="7"/>
      <c r="AK133" s="7"/>
      <c r="AL133" s="7"/>
      <c r="AM133" s="7"/>
      <c r="AN133" s="7"/>
      <c r="AO133" s="7"/>
      <c r="AP133" s="7"/>
    </row>
    <row r="134" spans="1:79" ht="12" x14ac:dyDescent="0.2">
      <c r="A134" s="1"/>
      <c r="B134" s="8"/>
      <c r="C134" s="8"/>
      <c r="D134" s="8"/>
      <c r="E134" s="8"/>
      <c r="F134" s="8"/>
      <c r="G134" s="8"/>
      <c r="H134" s="8"/>
      <c r="I134" s="8"/>
      <c r="J134" s="7"/>
      <c r="K134" s="7"/>
      <c r="L134" s="7"/>
      <c r="M134" s="7"/>
      <c r="N134" s="65"/>
      <c r="O134" s="108"/>
      <c r="P134" s="108"/>
      <c r="Q134" s="109"/>
      <c r="R134" s="109"/>
      <c r="S134" s="110"/>
      <c r="T134" s="110"/>
      <c r="U134" s="92"/>
      <c r="W134" s="3"/>
      <c r="X134" s="3"/>
      <c r="Y134" s="3"/>
      <c r="Z134" s="3"/>
      <c r="AA134" s="7"/>
      <c r="AB134" s="23"/>
      <c r="AC134" s="22"/>
      <c r="AD134" s="7"/>
      <c r="AE134" s="7"/>
      <c r="AF134" s="7"/>
      <c r="AG134" s="7"/>
      <c r="AH134" s="7"/>
      <c r="AI134" s="7"/>
      <c r="AJ134" s="7"/>
      <c r="AK134" s="7"/>
      <c r="AL134" s="7"/>
      <c r="AM134" s="7"/>
      <c r="AN134" s="7"/>
      <c r="AO134" s="7"/>
      <c r="AP134" s="7"/>
    </row>
    <row r="135" spans="1:79" ht="15" customHeight="1" x14ac:dyDescent="0.2">
      <c r="A135" s="81" t="s">
        <v>185</v>
      </c>
      <c r="B135" s="10"/>
      <c r="O135" s="11"/>
    </row>
    <row r="136" spans="1:79" ht="8.1" customHeight="1" x14ac:dyDescent="0.2">
      <c r="A136" s="81"/>
      <c r="B136" s="10"/>
      <c r="O136" s="11"/>
    </row>
    <row r="137" spans="1:79" ht="15" customHeight="1" x14ac:dyDescent="0.2">
      <c r="A137" s="31" t="s">
        <v>215</v>
      </c>
      <c r="H137" s="31" t="s">
        <v>216</v>
      </c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</row>
    <row r="138" spans="1:79" ht="15" customHeight="1" x14ac:dyDescent="0.2">
      <c r="A138" s="167">
        <f ca="1">Y124</f>
        <v>0</v>
      </c>
      <c r="B138" s="168"/>
      <c r="C138" s="168"/>
      <c r="D138" s="168"/>
      <c r="E138" s="169"/>
      <c r="F138" s="1"/>
      <c r="H138" s="1" t="s">
        <v>83</v>
      </c>
      <c r="I138" s="1"/>
      <c r="J138" s="1"/>
      <c r="K138" s="1"/>
      <c r="M138" s="217"/>
      <c r="N138" s="218"/>
      <c r="Q138" s="45"/>
      <c r="S138" s="50" t="s">
        <v>85</v>
      </c>
      <c r="T138" s="217"/>
      <c r="U138" s="218"/>
      <c r="W138" s="46"/>
      <c r="Y138" s="50" t="s">
        <v>86</v>
      </c>
      <c r="Z138" s="217"/>
      <c r="AA138" s="218"/>
    </row>
    <row r="139" spans="1:79" ht="3.75" customHeight="1" x14ac:dyDescent="0.2"/>
    <row r="140" spans="1:79" ht="15" customHeight="1" x14ac:dyDescent="0.2">
      <c r="A140" s="2" t="s">
        <v>9</v>
      </c>
    </row>
    <row r="141" spans="1:79" ht="15" customHeight="1" x14ac:dyDescent="0.25">
      <c r="A141" s="196"/>
      <c r="B141" s="196"/>
      <c r="C141" s="196"/>
      <c r="D141" s="196"/>
      <c r="E141" s="196"/>
      <c r="F141" s="1"/>
      <c r="H141" s="236" t="s">
        <v>218</v>
      </c>
      <c r="I141" s="236"/>
      <c r="J141" s="236"/>
      <c r="K141" s="236"/>
      <c r="L141" s="236"/>
      <c r="M141" s="236"/>
      <c r="N141" s="236"/>
      <c r="O141" s="236"/>
      <c r="P141" s="236"/>
      <c r="Q141" s="236"/>
      <c r="R141" s="236"/>
      <c r="S141" s="236"/>
      <c r="T141" s="237"/>
      <c r="U141" s="238"/>
      <c r="V141" s="238"/>
      <c r="W141" s="239"/>
      <c r="X141" s="39"/>
      <c r="Y141" s="39"/>
      <c r="Z141" s="39"/>
      <c r="AA141" s="39"/>
      <c r="AB141" s="39"/>
      <c r="AC141" s="39"/>
      <c r="AD141" s="39"/>
      <c r="AE141" s="39"/>
      <c r="AF141" s="39"/>
      <c r="AG141" s="39"/>
      <c r="AH141" s="39"/>
    </row>
    <row r="142" spans="1:79" ht="15" customHeight="1" x14ac:dyDescent="0.2">
      <c r="A142" s="2" t="s">
        <v>10</v>
      </c>
    </row>
    <row r="143" spans="1:79" ht="15" customHeight="1" x14ac:dyDescent="0.2">
      <c r="A143" s="138">
        <f>SUM(V144:Z146)</f>
        <v>0</v>
      </c>
      <c r="B143" s="138"/>
      <c r="C143" s="138"/>
      <c r="D143" s="138"/>
      <c r="E143" s="138"/>
      <c r="F143" s="1"/>
      <c r="G143" s="142" t="s">
        <v>11</v>
      </c>
      <c r="H143" s="143"/>
      <c r="I143" s="143"/>
      <c r="J143" s="143"/>
      <c r="K143" s="143"/>
      <c r="L143" s="143"/>
      <c r="M143" s="143"/>
      <c r="N143" s="143"/>
      <c r="O143" s="143"/>
      <c r="P143" s="143"/>
      <c r="Q143" s="143"/>
      <c r="R143" s="143"/>
      <c r="S143" s="143"/>
      <c r="T143" s="143"/>
      <c r="U143" s="143"/>
      <c r="V143" s="149" t="s">
        <v>14</v>
      </c>
      <c r="W143" s="150"/>
      <c r="X143" s="150"/>
      <c r="Y143" s="150"/>
      <c r="Z143" s="151"/>
      <c r="AA143" s="145" t="s">
        <v>12</v>
      </c>
      <c r="AB143" s="145"/>
      <c r="AC143" s="145"/>
      <c r="AD143" s="145"/>
      <c r="AE143" s="145"/>
      <c r="AF143" s="145" t="s">
        <v>13</v>
      </c>
      <c r="AG143" s="145"/>
      <c r="AH143" s="145"/>
      <c r="AI143" s="145"/>
      <c r="AJ143" s="145"/>
      <c r="AP143" s="24"/>
      <c r="BC143" s="5"/>
      <c r="BD143" s="5"/>
      <c r="BE143" s="5"/>
      <c r="BF143" s="5"/>
      <c r="BT143" s="26"/>
      <c r="BU143" s="26"/>
      <c r="BV143" s="26"/>
      <c r="BW143" s="26"/>
      <c r="BX143" s="26"/>
      <c r="BY143" s="26"/>
      <c r="BZ143" s="26"/>
      <c r="CA143" s="26"/>
    </row>
    <row r="144" spans="1:79" ht="15" customHeight="1" x14ac:dyDescent="0.2">
      <c r="A144" s="9"/>
      <c r="B144" s="9"/>
      <c r="C144" s="9"/>
      <c r="D144" s="9"/>
      <c r="E144" s="9"/>
      <c r="G144" s="139"/>
      <c r="H144" s="140"/>
      <c r="I144" s="140"/>
      <c r="J144" s="140"/>
      <c r="K144" s="140"/>
      <c r="L144" s="140"/>
      <c r="M144" s="140"/>
      <c r="N144" s="140"/>
      <c r="O144" s="140"/>
      <c r="P144" s="140"/>
      <c r="Q144" s="140"/>
      <c r="R144" s="140"/>
      <c r="S144" s="140"/>
      <c r="T144" s="140"/>
      <c r="U144" s="141"/>
      <c r="V144" s="135"/>
      <c r="W144" s="136"/>
      <c r="X144" s="136"/>
      <c r="Y144" s="136"/>
      <c r="Z144" s="137"/>
      <c r="AA144" s="247"/>
      <c r="AB144" s="248"/>
      <c r="AC144" s="248"/>
      <c r="AD144" s="248"/>
      <c r="AE144" s="249"/>
      <c r="AF144" s="133"/>
      <c r="AG144" s="134"/>
      <c r="AH144" s="134"/>
      <c r="AI144" s="134"/>
      <c r="AJ144" s="134"/>
      <c r="AP144" s="1"/>
      <c r="BC144" s="29"/>
      <c r="BD144" s="29"/>
      <c r="BE144" s="29"/>
      <c r="BF144" s="29"/>
      <c r="BT144" s="29"/>
      <c r="BU144" s="29"/>
      <c r="BV144" s="29"/>
      <c r="BW144" s="29"/>
      <c r="BX144" s="30"/>
      <c r="BY144" s="29"/>
      <c r="BZ144" s="29"/>
      <c r="CA144" s="29"/>
    </row>
    <row r="145" spans="1:80" ht="15" customHeight="1" x14ac:dyDescent="0.2">
      <c r="A145" s="9"/>
      <c r="B145" s="9"/>
      <c r="C145" s="9"/>
      <c r="D145" s="9"/>
      <c r="E145" s="9"/>
      <c r="G145" s="139"/>
      <c r="H145" s="140"/>
      <c r="I145" s="140"/>
      <c r="J145" s="140"/>
      <c r="K145" s="140"/>
      <c r="L145" s="140"/>
      <c r="M145" s="140"/>
      <c r="N145" s="140"/>
      <c r="O145" s="140"/>
      <c r="P145" s="140"/>
      <c r="Q145" s="140"/>
      <c r="R145" s="140"/>
      <c r="S145" s="140"/>
      <c r="T145" s="140"/>
      <c r="U145" s="141"/>
      <c r="V145" s="135"/>
      <c r="W145" s="136"/>
      <c r="X145" s="136"/>
      <c r="Y145" s="136"/>
      <c r="Z145" s="137"/>
      <c r="AA145" s="133"/>
      <c r="AB145" s="134"/>
      <c r="AC145" s="134"/>
      <c r="AD145" s="134"/>
      <c r="AE145" s="134"/>
      <c r="AF145" s="133"/>
      <c r="AG145" s="134"/>
      <c r="AH145" s="134"/>
      <c r="AI145" s="134"/>
      <c r="AJ145" s="134"/>
      <c r="AP145" s="1"/>
      <c r="BC145" s="29"/>
      <c r="BD145" s="29"/>
      <c r="BE145" s="29"/>
      <c r="BF145" s="29"/>
      <c r="BG145" s="29"/>
      <c r="BH145" s="29"/>
      <c r="BI145" s="29"/>
      <c r="BJ145" s="29"/>
      <c r="BK145" s="29"/>
      <c r="BL145" s="29"/>
      <c r="BM145" s="29"/>
      <c r="BN145" s="19"/>
      <c r="BO145" s="19"/>
      <c r="BP145" s="19"/>
      <c r="BQ145" s="19"/>
      <c r="BR145" s="19"/>
      <c r="BS145" s="30"/>
      <c r="BT145" s="29"/>
      <c r="BU145" s="29"/>
      <c r="BV145" s="29"/>
      <c r="BW145" s="29"/>
      <c r="BX145" s="30"/>
      <c r="BY145" s="29"/>
      <c r="BZ145" s="29"/>
      <c r="CA145" s="29"/>
    </row>
    <row r="146" spans="1:80" ht="15" customHeight="1" x14ac:dyDescent="0.2">
      <c r="G146" s="139"/>
      <c r="H146" s="140"/>
      <c r="I146" s="140"/>
      <c r="J146" s="140"/>
      <c r="K146" s="140"/>
      <c r="L146" s="140"/>
      <c r="M146" s="140"/>
      <c r="N146" s="140"/>
      <c r="O146" s="140"/>
      <c r="P146" s="140"/>
      <c r="Q146" s="140"/>
      <c r="R146" s="140"/>
      <c r="S146" s="140"/>
      <c r="T146" s="140"/>
      <c r="U146" s="141"/>
      <c r="V146" s="135"/>
      <c r="W146" s="136"/>
      <c r="X146" s="136"/>
      <c r="Y146" s="136"/>
      <c r="Z146" s="137"/>
      <c r="AA146" s="133"/>
      <c r="AB146" s="134"/>
      <c r="AC146" s="134"/>
      <c r="AD146" s="134"/>
      <c r="AE146" s="134"/>
      <c r="AF146" s="133"/>
      <c r="AG146" s="134"/>
      <c r="AH146" s="134"/>
      <c r="AI146" s="134"/>
      <c r="AJ146" s="134"/>
      <c r="AP146" s="1"/>
      <c r="BC146" s="29"/>
      <c r="BD146" s="29"/>
      <c r="BE146" s="29"/>
      <c r="BF146" s="29"/>
      <c r="BG146" s="29"/>
      <c r="BH146" s="29"/>
      <c r="BI146" s="29"/>
      <c r="BJ146" s="29"/>
      <c r="BK146" s="29"/>
      <c r="BL146" s="29"/>
      <c r="BM146" s="29"/>
      <c r="BN146" s="19"/>
      <c r="BO146" s="19"/>
      <c r="BP146" s="19"/>
      <c r="BQ146" s="19"/>
      <c r="BR146" s="19"/>
      <c r="BS146" s="30"/>
      <c r="BT146" s="29"/>
      <c r="BU146" s="29"/>
      <c r="BV146" s="29"/>
      <c r="BW146" s="29"/>
      <c r="BX146" s="30"/>
      <c r="BY146" s="29"/>
      <c r="BZ146" s="29"/>
      <c r="CA146" s="29"/>
    </row>
    <row r="147" spans="1:80" ht="15" customHeight="1" x14ac:dyDescent="0.2">
      <c r="A147" s="2" t="s">
        <v>15</v>
      </c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3"/>
      <c r="W147" s="13"/>
      <c r="X147" s="13"/>
      <c r="Y147" s="13"/>
      <c r="Z147" s="13"/>
      <c r="AA147" s="12"/>
      <c r="AB147" s="12"/>
      <c r="AC147" s="12"/>
      <c r="AD147" s="12"/>
      <c r="AE147" s="12"/>
      <c r="AF147" s="12"/>
      <c r="AG147" s="12"/>
      <c r="AH147" s="12"/>
      <c r="AI147" s="12"/>
      <c r="AJ147" s="12"/>
      <c r="BC147" s="12"/>
      <c r="BD147" s="12"/>
      <c r="BE147" s="12"/>
      <c r="BF147" s="12"/>
      <c r="BG147" s="12"/>
      <c r="BH147" s="12"/>
      <c r="BI147" s="12"/>
      <c r="BJ147" s="12"/>
      <c r="BK147" s="12"/>
      <c r="BL147" s="12"/>
      <c r="BM147" s="12"/>
      <c r="BN147" s="13"/>
      <c r="BO147" s="13"/>
      <c r="BP147" s="13"/>
      <c r="BQ147" s="13"/>
      <c r="BR147" s="13"/>
      <c r="BS147" s="12"/>
      <c r="BT147" s="12"/>
      <c r="BU147" s="12"/>
      <c r="BV147" s="12"/>
      <c r="BW147" s="12"/>
      <c r="BX147" s="12"/>
      <c r="BY147" s="12"/>
      <c r="BZ147" s="12"/>
      <c r="CA147" s="12"/>
      <c r="CB147" s="12"/>
    </row>
    <row r="148" spans="1:80" ht="15" customHeight="1" x14ac:dyDescent="0.2">
      <c r="A148" s="138">
        <f>SUM(V149:Z151)</f>
        <v>0</v>
      </c>
      <c r="B148" s="138"/>
      <c r="C148" s="138"/>
      <c r="D148" s="138"/>
      <c r="E148" s="138"/>
      <c r="F148" s="1"/>
      <c r="G148" s="142" t="s">
        <v>16</v>
      </c>
      <c r="H148" s="143"/>
      <c r="I148" s="143"/>
      <c r="J148" s="143"/>
      <c r="K148" s="143"/>
      <c r="L148" s="143"/>
      <c r="M148" s="143"/>
      <c r="N148" s="143"/>
      <c r="O148" s="143"/>
      <c r="P148" s="143"/>
      <c r="Q148" s="143"/>
      <c r="R148" s="143"/>
      <c r="S148" s="143"/>
      <c r="T148" s="143"/>
      <c r="U148" s="143"/>
      <c r="V148" s="149" t="s">
        <v>23</v>
      </c>
      <c r="W148" s="150"/>
      <c r="X148" s="150"/>
      <c r="Y148" s="150"/>
      <c r="Z148" s="151"/>
      <c r="AA148" s="149" t="s">
        <v>17</v>
      </c>
      <c r="AB148" s="150"/>
      <c r="AC148" s="150"/>
      <c r="AD148" s="150"/>
      <c r="AE148" s="150"/>
      <c r="AF148" s="245"/>
      <c r="AG148" s="245"/>
      <c r="AH148" s="245"/>
      <c r="AI148" s="245"/>
      <c r="AJ148" s="246"/>
      <c r="AP148" s="25"/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26"/>
      <c r="BO148" s="26"/>
      <c r="BP148" s="26"/>
      <c r="BQ148" s="26"/>
      <c r="BR148" s="26"/>
      <c r="BS148" s="26"/>
      <c r="BT148" s="26"/>
      <c r="BU148" s="26"/>
      <c r="BV148" s="26"/>
      <c r="BW148" s="26"/>
      <c r="BX148" s="27"/>
      <c r="BY148" s="27"/>
      <c r="BZ148" s="27"/>
      <c r="CA148" s="27"/>
      <c r="CB148" s="27"/>
    </row>
    <row r="149" spans="1:80" ht="15" customHeight="1" x14ac:dyDescent="0.2">
      <c r="G149" s="139"/>
      <c r="H149" s="140"/>
      <c r="I149" s="140"/>
      <c r="J149" s="140"/>
      <c r="K149" s="140"/>
      <c r="L149" s="140"/>
      <c r="M149" s="140"/>
      <c r="N149" s="140"/>
      <c r="O149" s="140"/>
      <c r="P149" s="140"/>
      <c r="Q149" s="140"/>
      <c r="R149" s="140"/>
      <c r="S149" s="140"/>
      <c r="T149" s="140"/>
      <c r="U149" s="141"/>
      <c r="V149" s="135"/>
      <c r="W149" s="136"/>
      <c r="X149" s="136"/>
      <c r="Y149" s="136"/>
      <c r="Z149" s="137"/>
      <c r="AA149" s="139"/>
      <c r="AB149" s="140"/>
      <c r="AC149" s="140"/>
      <c r="AD149" s="140"/>
      <c r="AE149" s="140"/>
      <c r="AF149" s="140"/>
      <c r="AG149" s="140"/>
      <c r="AH149" s="140"/>
      <c r="AI149" s="140"/>
      <c r="AJ149" s="141"/>
      <c r="AP149" s="1"/>
      <c r="BC149" s="29"/>
      <c r="BD149" s="29"/>
      <c r="BE149" s="29"/>
      <c r="BF149" s="29"/>
      <c r="BG149" s="29"/>
      <c r="BH149" s="29"/>
      <c r="BI149" s="29"/>
      <c r="BJ149" s="29"/>
      <c r="BK149" s="29"/>
      <c r="BL149" s="29"/>
      <c r="BM149" s="29"/>
      <c r="BN149" s="19"/>
      <c r="BO149" s="19"/>
      <c r="BP149" s="19"/>
      <c r="BQ149" s="19"/>
      <c r="BR149" s="19"/>
      <c r="BS149" s="29"/>
      <c r="BT149" s="29"/>
      <c r="BU149" s="29"/>
      <c r="BV149" s="29"/>
      <c r="BW149" s="29"/>
      <c r="BX149" s="29"/>
      <c r="BY149" s="29"/>
      <c r="BZ149" s="29"/>
      <c r="CA149" s="29"/>
      <c r="CB149" s="29"/>
    </row>
    <row r="150" spans="1:80" ht="15" customHeight="1" x14ac:dyDescent="0.2">
      <c r="G150" s="139"/>
      <c r="H150" s="140"/>
      <c r="I150" s="140"/>
      <c r="J150" s="140"/>
      <c r="K150" s="140"/>
      <c r="L150" s="140"/>
      <c r="M150" s="140"/>
      <c r="N150" s="140"/>
      <c r="O150" s="140"/>
      <c r="P150" s="140"/>
      <c r="Q150" s="140"/>
      <c r="R150" s="140"/>
      <c r="S150" s="140"/>
      <c r="T150" s="140"/>
      <c r="U150" s="141"/>
      <c r="V150" s="135"/>
      <c r="W150" s="136"/>
      <c r="X150" s="136"/>
      <c r="Y150" s="136"/>
      <c r="Z150" s="137"/>
      <c r="AA150" s="139"/>
      <c r="AB150" s="140"/>
      <c r="AC150" s="140"/>
      <c r="AD150" s="140"/>
      <c r="AE150" s="140"/>
      <c r="AF150" s="140"/>
      <c r="AG150" s="140"/>
      <c r="AH150" s="140"/>
      <c r="AI150" s="140"/>
      <c r="AJ150" s="141"/>
      <c r="AP150" s="1"/>
      <c r="BC150" s="29"/>
      <c r="BD150" s="29"/>
      <c r="BE150" s="29"/>
      <c r="BF150" s="29"/>
      <c r="BG150" s="29"/>
      <c r="BH150" s="29"/>
      <c r="BI150" s="29"/>
      <c r="BJ150" s="29"/>
      <c r="BK150" s="29"/>
      <c r="BL150" s="29"/>
      <c r="BM150" s="29"/>
      <c r="BN150" s="19"/>
      <c r="BO150" s="19"/>
      <c r="BP150" s="19"/>
      <c r="BQ150" s="19"/>
      <c r="BR150" s="19"/>
      <c r="BS150" s="29"/>
      <c r="BT150" s="29"/>
      <c r="BU150" s="29"/>
      <c r="BV150" s="29"/>
      <c r="BW150" s="29"/>
      <c r="BX150" s="29"/>
      <c r="BY150" s="29"/>
      <c r="BZ150" s="29"/>
      <c r="CA150" s="29"/>
      <c r="CB150" s="29"/>
    </row>
    <row r="151" spans="1:80" ht="15" customHeight="1" x14ac:dyDescent="0.2">
      <c r="G151" s="139"/>
      <c r="H151" s="140"/>
      <c r="I151" s="140"/>
      <c r="J151" s="140"/>
      <c r="K151" s="140"/>
      <c r="L151" s="140"/>
      <c r="M151" s="140"/>
      <c r="N151" s="140"/>
      <c r="O151" s="140"/>
      <c r="P151" s="140"/>
      <c r="Q151" s="140"/>
      <c r="R151" s="140"/>
      <c r="S151" s="140"/>
      <c r="T151" s="140"/>
      <c r="U151" s="141"/>
      <c r="V151" s="135"/>
      <c r="W151" s="136"/>
      <c r="X151" s="136"/>
      <c r="Y151" s="136"/>
      <c r="Z151" s="137"/>
      <c r="AA151" s="139"/>
      <c r="AB151" s="140"/>
      <c r="AC151" s="140"/>
      <c r="AD151" s="140"/>
      <c r="AE151" s="140"/>
      <c r="AF151" s="140"/>
      <c r="AG151" s="140"/>
      <c r="AH151" s="140"/>
      <c r="AI151" s="140"/>
      <c r="AJ151" s="141"/>
      <c r="AP151" s="1"/>
      <c r="AT151" s="22"/>
      <c r="BC151" s="29"/>
      <c r="BD151" s="29"/>
      <c r="BE151" s="29"/>
      <c r="BF151" s="29"/>
      <c r="BG151" s="29"/>
      <c r="BH151" s="29"/>
      <c r="BI151" s="29"/>
      <c r="BJ151" s="29"/>
      <c r="BK151" s="29"/>
      <c r="BL151" s="29"/>
      <c r="BM151" s="29"/>
      <c r="BN151" s="19"/>
      <c r="BO151" s="19"/>
      <c r="BP151" s="19"/>
      <c r="BQ151" s="19"/>
      <c r="BR151" s="19"/>
      <c r="BS151" s="29"/>
      <c r="BT151" s="29"/>
      <c r="BU151" s="29"/>
      <c r="BV151" s="29"/>
      <c r="BW151" s="29"/>
      <c r="BX151" s="29"/>
      <c r="BY151" s="29"/>
      <c r="BZ151" s="29"/>
      <c r="CA151" s="29"/>
      <c r="CB151" s="29"/>
    </row>
    <row r="152" spans="1:80" ht="15" customHeight="1" x14ac:dyDescent="0.2">
      <c r="A152" s="2" t="s">
        <v>18</v>
      </c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3"/>
      <c r="W152" s="13"/>
      <c r="X152" s="13"/>
      <c r="Y152" s="13"/>
      <c r="Z152" s="13"/>
      <c r="AA152" s="12"/>
      <c r="AB152" s="12"/>
      <c r="AC152" s="12"/>
      <c r="AD152" s="12"/>
      <c r="AE152" s="12"/>
      <c r="AF152" s="12"/>
      <c r="AG152" s="12"/>
      <c r="AH152" s="12"/>
      <c r="AI152" s="12"/>
      <c r="AJ152" s="12"/>
      <c r="BC152" s="12"/>
      <c r="BD152" s="12"/>
      <c r="BE152" s="12"/>
      <c r="BF152" s="12"/>
      <c r="BG152" s="12"/>
      <c r="BH152" s="12"/>
      <c r="BI152" s="12"/>
      <c r="BJ152" s="12"/>
      <c r="BK152" s="12"/>
      <c r="BL152" s="12"/>
      <c r="BM152" s="12"/>
      <c r="BN152" s="13"/>
      <c r="BO152" s="13"/>
      <c r="BP152" s="13"/>
      <c r="BQ152" s="13"/>
      <c r="BR152" s="13"/>
      <c r="BS152" s="12"/>
      <c r="BT152" s="12"/>
      <c r="BU152" s="12"/>
      <c r="BV152" s="12"/>
      <c r="BW152" s="12"/>
      <c r="BX152" s="12"/>
      <c r="BY152" s="12"/>
      <c r="BZ152" s="12"/>
      <c r="CA152" s="12"/>
      <c r="CB152" s="12"/>
    </row>
    <row r="153" spans="1:80" ht="15" customHeight="1" x14ac:dyDescent="0.2">
      <c r="A153" s="138">
        <f>SUM(V154:Z156)</f>
        <v>0</v>
      </c>
      <c r="B153" s="138"/>
      <c r="C153" s="138"/>
      <c r="D153" s="138"/>
      <c r="E153" s="138"/>
      <c r="F153" s="1"/>
      <c r="G153" s="142" t="s">
        <v>57</v>
      </c>
      <c r="H153" s="143"/>
      <c r="I153" s="143"/>
      <c r="J153" s="143"/>
      <c r="K153" s="143"/>
      <c r="L153" s="143"/>
      <c r="M153" s="143"/>
      <c r="N153" s="143"/>
      <c r="O153" s="143"/>
      <c r="P153" s="143"/>
      <c r="Q153" s="143"/>
      <c r="R153" s="143"/>
      <c r="S153" s="143"/>
      <c r="T153" s="143"/>
      <c r="U153" s="143"/>
      <c r="V153" s="149" t="s">
        <v>19</v>
      </c>
      <c r="W153" s="150"/>
      <c r="X153" s="150"/>
      <c r="Y153" s="150"/>
      <c r="Z153" s="151"/>
      <c r="AA153" s="145" t="s">
        <v>12</v>
      </c>
      <c r="AB153" s="145"/>
      <c r="AC153" s="145"/>
      <c r="AD153" s="145"/>
      <c r="AE153" s="145"/>
      <c r="AF153" s="145" t="s">
        <v>13</v>
      </c>
      <c r="AG153" s="145"/>
      <c r="AH153" s="145"/>
      <c r="AI153" s="145"/>
      <c r="AJ153" s="145"/>
      <c r="AP153" s="24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26"/>
      <c r="BO153" s="26"/>
      <c r="BP153" s="26"/>
      <c r="BQ153" s="26"/>
      <c r="BR153" s="26"/>
      <c r="BS153" s="26"/>
      <c r="BT153" s="26"/>
      <c r="BU153" s="26"/>
      <c r="BV153" s="26"/>
      <c r="BW153" s="26"/>
      <c r="BX153" s="26"/>
      <c r="BY153" s="26"/>
      <c r="BZ153" s="26"/>
      <c r="CA153" s="26"/>
      <c r="CB153" s="26"/>
    </row>
    <row r="154" spans="1:80" ht="15" customHeight="1" x14ac:dyDescent="0.2">
      <c r="G154" s="139"/>
      <c r="H154" s="140"/>
      <c r="I154" s="140"/>
      <c r="J154" s="140"/>
      <c r="K154" s="140"/>
      <c r="L154" s="140"/>
      <c r="M154" s="140"/>
      <c r="N154" s="140"/>
      <c r="O154" s="140"/>
      <c r="P154" s="140"/>
      <c r="Q154" s="140"/>
      <c r="R154" s="140"/>
      <c r="S154" s="140"/>
      <c r="T154" s="140"/>
      <c r="U154" s="141"/>
      <c r="V154" s="135"/>
      <c r="W154" s="136"/>
      <c r="X154" s="136"/>
      <c r="Y154" s="136"/>
      <c r="Z154" s="137"/>
      <c r="AA154" s="133"/>
      <c r="AB154" s="134"/>
      <c r="AC154" s="134"/>
      <c r="AD154" s="134"/>
      <c r="AE154" s="134"/>
      <c r="AF154" s="133"/>
      <c r="AG154" s="134"/>
      <c r="AH154" s="134"/>
      <c r="AI154" s="134"/>
      <c r="AJ154" s="134"/>
      <c r="AP154" s="1"/>
      <c r="BC154" s="29"/>
      <c r="BD154" s="29"/>
      <c r="BE154" s="29"/>
      <c r="BF154" s="29"/>
      <c r="BG154" s="29"/>
      <c r="BH154" s="29"/>
      <c r="BI154" s="29"/>
      <c r="BJ154" s="29"/>
      <c r="BK154" s="29"/>
      <c r="BL154" s="29"/>
      <c r="BM154" s="29"/>
      <c r="BN154" s="19"/>
      <c r="BO154" s="19"/>
      <c r="BP154" s="19"/>
      <c r="BQ154" s="19"/>
      <c r="BR154" s="19"/>
      <c r="BS154" s="30"/>
      <c r="BT154" s="29"/>
      <c r="BU154" s="29"/>
      <c r="BV154" s="29"/>
      <c r="BW154" s="29"/>
      <c r="BX154" s="30"/>
      <c r="BY154" s="29"/>
      <c r="BZ154" s="29"/>
      <c r="CA154" s="29"/>
      <c r="CB154" s="29"/>
    </row>
    <row r="155" spans="1:80" ht="15" customHeight="1" x14ac:dyDescent="0.2">
      <c r="G155" s="139"/>
      <c r="H155" s="140"/>
      <c r="I155" s="140"/>
      <c r="J155" s="140"/>
      <c r="K155" s="140"/>
      <c r="L155" s="140"/>
      <c r="M155" s="140"/>
      <c r="N155" s="140"/>
      <c r="O155" s="140"/>
      <c r="P155" s="140"/>
      <c r="Q155" s="140"/>
      <c r="R155" s="140"/>
      <c r="S155" s="140"/>
      <c r="T155" s="140"/>
      <c r="U155" s="141"/>
      <c r="V155" s="135"/>
      <c r="W155" s="136"/>
      <c r="X155" s="136"/>
      <c r="Y155" s="136"/>
      <c r="Z155" s="137"/>
      <c r="AA155" s="133"/>
      <c r="AB155" s="134"/>
      <c r="AC155" s="134"/>
      <c r="AD155" s="134"/>
      <c r="AE155" s="134"/>
      <c r="AF155" s="133"/>
      <c r="AG155" s="134"/>
      <c r="AH155" s="134"/>
      <c r="AI155" s="134"/>
      <c r="AJ155" s="134"/>
      <c r="AP155" s="1"/>
      <c r="BC155" s="29"/>
      <c r="BD155" s="29"/>
      <c r="BE155" s="29"/>
      <c r="BF155" s="29"/>
      <c r="BG155" s="29"/>
      <c r="BH155" s="29"/>
      <c r="BI155" s="29"/>
      <c r="BJ155" s="29"/>
      <c r="BK155" s="29"/>
      <c r="BL155" s="29"/>
      <c r="BM155" s="29"/>
      <c r="BN155" s="19"/>
      <c r="BO155" s="19"/>
      <c r="BP155" s="19"/>
      <c r="BQ155" s="19"/>
      <c r="BR155" s="19"/>
      <c r="BS155" s="30"/>
      <c r="BT155" s="29"/>
      <c r="BU155" s="29"/>
      <c r="BV155" s="29"/>
      <c r="BW155" s="29"/>
      <c r="BX155" s="30"/>
      <c r="BY155" s="29"/>
      <c r="BZ155" s="29"/>
      <c r="CA155" s="29"/>
      <c r="CB155" s="29"/>
    </row>
    <row r="156" spans="1:80" ht="15" customHeight="1" x14ac:dyDescent="0.2">
      <c r="A156" s="147" t="s">
        <v>37</v>
      </c>
      <c r="B156" s="147"/>
      <c r="G156" s="139"/>
      <c r="H156" s="140"/>
      <c r="I156" s="140"/>
      <c r="J156" s="140"/>
      <c r="K156" s="140"/>
      <c r="L156" s="140"/>
      <c r="M156" s="140"/>
      <c r="N156" s="140"/>
      <c r="O156" s="140"/>
      <c r="P156" s="140"/>
      <c r="Q156" s="140"/>
      <c r="R156" s="140"/>
      <c r="S156" s="140"/>
      <c r="T156" s="140"/>
      <c r="U156" s="141"/>
      <c r="V156" s="135"/>
      <c r="W156" s="136"/>
      <c r="X156" s="136"/>
      <c r="Y156" s="136"/>
      <c r="Z156" s="137"/>
      <c r="AA156" s="133"/>
      <c r="AB156" s="134"/>
      <c r="AC156" s="134"/>
      <c r="AD156" s="134"/>
      <c r="AE156" s="134"/>
      <c r="AF156" s="133"/>
      <c r="AG156" s="134"/>
      <c r="AH156" s="134"/>
      <c r="AI156" s="134"/>
      <c r="AJ156" s="134"/>
      <c r="AP156" s="1"/>
      <c r="BC156" s="29"/>
      <c r="BD156" s="29"/>
      <c r="BE156" s="29"/>
      <c r="BF156" s="29"/>
      <c r="BG156" s="29"/>
      <c r="BH156" s="29"/>
      <c r="BI156" s="29"/>
      <c r="BJ156" s="29"/>
      <c r="BK156" s="29"/>
      <c r="BL156" s="29"/>
      <c r="BM156" s="29"/>
      <c r="BN156" s="19"/>
      <c r="BO156" s="19"/>
      <c r="BP156" s="19"/>
      <c r="BQ156" s="19"/>
      <c r="BR156" s="19"/>
      <c r="BS156" s="30"/>
      <c r="BT156" s="29"/>
      <c r="BU156" s="29"/>
      <c r="BV156" s="29"/>
      <c r="BW156" s="29"/>
      <c r="BX156" s="30"/>
      <c r="BY156" s="29"/>
      <c r="BZ156" s="29"/>
      <c r="CA156" s="29"/>
      <c r="CB156" s="29"/>
    </row>
    <row r="157" spans="1:80" ht="7.5" customHeight="1" x14ac:dyDescent="0.2">
      <c r="A157" s="148"/>
      <c r="B157" s="148"/>
      <c r="AR157" s="17">
        <f ca="1">IF(A158=0,0,IF(A158&lt;P124,1,0))</f>
        <v>0</v>
      </c>
      <c r="AS157" s="2" t="s">
        <v>51</v>
      </c>
    </row>
    <row r="158" spans="1:80" ht="15" customHeight="1" x14ac:dyDescent="0.2">
      <c r="A158" s="146">
        <f ca="1">SUM(A141,A138,A143,A148,A153)</f>
        <v>0</v>
      </c>
      <c r="B158" s="146"/>
      <c r="C158" s="146"/>
      <c r="D158" s="146"/>
      <c r="E158" s="146"/>
      <c r="F158" s="44" t="s">
        <v>84</v>
      </c>
      <c r="G158" s="22"/>
      <c r="H158" s="22"/>
      <c r="J158" s="144">
        <f ca="1">P124-A158</f>
        <v>0</v>
      </c>
      <c r="K158" s="144"/>
      <c r="L158" s="144"/>
      <c r="M158" s="144"/>
      <c r="N158" s="49" t="str">
        <f ca="1">IF(J158&lt;(-0.1),_vst!$C$6,"")</f>
        <v/>
      </c>
      <c r="O158" s="48"/>
      <c r="S158" s="12"/>
      <c r="T158" s="12"/>
      <c r="U158" s="12"/>
      <c r="V158" s="12"/>
      <c r="W158" s="12"/>
      <c r="X158" s="12"/>
      <c r="Y158" s="12"/>
      <c r="Z158" s="12"/>
      <c r="AA158" s="12"/>
      <c r="AB158" s="13"/>
      <c r="AC158" s="13"/>
      <c r="AD158" s="13"/>
      <c r="AE158" s="13"/>
      <c r="AF158" s="13"/>
      <c r="AG158" s="12"/>
      <c r="AH158" s="12"/>
      <c r="AI158" s="12"/>
      <c r="AJ158" s="12"/>
      <c r="AK158" s="12"/>
      <c r="AL158" s="12"/>
      <c r="AM158" s="12"/>
      <c r="AN158" s="12"/>
      <c r="AO158" s="12"/>
      <c r="AP158" s="12"/>
    </row>
    <row r="159" spans="1:80" ht="7.5" customHeight="1" x14ac:dyDescent="0.2"/>
    <row r="160" spans="1:80" ht="15.75" customHeight="1" x14ac:dyDescent="0.2"/>
    <row r="161" spans="1:45" ht="17.25" customHeight="1" x14ac:dyDescent="0.25">
      <c r="A161" s="191" t="s">
        <v>221</v>
      </c>
      <c r="B161" s="191"/>
      <c r="C161" s="191"/>
      <c r="D161" s="191"/>
      <c r="E161" s="191"/>
      <c r="F161" s="191"/>
      <c r="G161" s="191"/>
      <c r="H161" s="191"/>
      <c r="I161" s="191"/>
      <c r="J161" s="191"/>
      <c r="K161" s="191"/>
      <c r="L161" s="192"/>
      <c r="M161" s="192"/>
      <c r="N161" s="192"/>
      <c r="O161" s="192"/>
      <c r="P161" s="192"/>
      <c r="Q161" s="192"/>
      <c r="R161" s="192"/>
      <c r="S161" s="192"/>
      <c r="T161" s="192"/>
      <c r="U161" s="192"/>
      <c r="V161" s="192"/>
      <c r="W161" s="192"/>
    </row>
    <row r="162" spans="1:45" ht="15" customHeight="1" x14ac:dyDescent="0.2">
      <c r="A162" s="193" t="s">
        <v>127</v>
      </c>
      <c r="B162" s="194"/>
      <c r="C162" s="194"/>
      <c r="D162" s="194"/>
      <c r="E162" s="194"/>
      <c r="F162" s="194"/>
      <c r="G162" s="194"/>
      <c r="H162" s="194"/>
      <c r="I162" s="194"/>
      <c r="J162" s="194"/>
      <c r="K162" s="194"/>
      <c r="L162" s="194"/>
      <c r="M162" s="195"/>
      <c r="N162" s="195"/>
      <c r="O162" s="195"/>
      <c r="P162" s="149" t="s">
        <v>128</v>
      </c>
      <c r="Q162" s="150"/>
      <c r="R162" s="150"/>
      <c r="S162" s="150"/>
      <c r="T162" s="151"/>
      <c r="U162" s="193" t="s">
        <v>129</v>
      </c>
      <c r="V162" s="194"/>
      <c r="W162" s="194"/>
      <c r="X162" s="194"/>
      <c r="Y162" s="194"/>
      <c r="Z162" s="194"/>
      <c r="AA162" s="194"/>
      <c r="AB162" s="194"/>
      <c r="AC162" s="194"/>
      <c r="AD162" s="194"/>
      <c r="AE162" s="194"/>
      <c r="AF162" s="194"/>
      <c r="AG162" s="195"/>
      <c r="AH162" s="195"/>
      <c r="AI162" s="195"/>
    </row>
    <row r="163" spans="1:45" ht="15" customHeight="1" x14ac:dyDescent="0.2">
      <c r="A163" s="155"/>
      <c r="B163" s="155"/>
      <c r="C163" s="155"/>
      <c r="D163" s="155"/>
      <c r="E163" s="155"/>
      <c r="F163" s="155"/>
      <c r="G163" s="155"/>
      <c r="H163" s="155"/>
      <c r="I163" s="155"/>
      <c r="J163" s="155"/>
      <c r="K163" s="155"/>
      <c r="L163" s="155"/>
      <c r="M163" s="155"/>
      <c r="N163" s="155"/>
      <c r="O163" s="155"/>
      <c r="P163" s="184"/>
      <c r="Q163" s="184"/>
      <c r="R163" s="184"/>
      <c r="S163" s="184"/>
      <c r="T163" s="184"/>
      <c r="U163" s="155"/>
      <c r="V163" s="155"/>
      <c r="W163" s="155"/>
      <c r="X163" s="155"/>
      <c r="Y163" s="155"/>
      <c r="Z163" s="155"/>
      <c r="AA163" s="155"/>
      <c r="AB163" s="155"/>
      <c r="AC163" s="155"/>
      <c r="AD163" s="155"/>
      <c r="AE163" s="155"/>
      <c r="AF163" s="155"/>
      <c r="AG163" s="155"/>
      <c r="AH163" s="155"/>
      <c r="AI163" s="155"/>
    </row>
    <row r="164" spans="1:45" ht="15" customHeight="1" x14ac:dyDescent="0.2">
      <c r="A164" s="155"/>
      <c r="B164" s="155"/>
      <c r="C164" s="155"/>
      <c r="D164" s="155"/>
      <c r="E164" s="155"/>
      <c r="F164" s="155"/>
      <c r="G164" s="155"/>
      <c r="H164" s="155"/>
      <c r="I164" s="155"/>
      <c r="J164" s="155"/>
      <c r="K164" s="155"/>
      <c r="L164" s="155"/>
      <c r="M164" s="155"/>
      <c r="N164" s="155"/>
      <c r="O164" s="155"/>
      <c r="P164" s="184"/>
      <c r="Q164" s="184"/>
      <c r="R164" s="184"/>
      <c r="S164" s="184"/>
      <c r="T164" s="184"/>
      <c r="U164" s="155"/>
      <c r="V164" s="155"/>
      <c r="W164" s="155"/>
      <c r="X164" s="155"/>
      <c r="Y164" s="155"/>
      <c r="Z164" s="155"/>
      <c r="AA164" s="155"/>
      <c r="AB164" s="155"/>
      <c r="AC164" s="155"/>
      <c r="AD164" s="155"/>
      <c r="AE164" s="155"/>
      <c r="AF164" s="155"/>
      <c r="AG164" s="155"/>
      <c r="AH164" s="155"/>
      <c r="AI164" s="155"/>
    </row>
    <row r="165" spans="1:45" ht="15" customHeight="1" x14ac:dyDescent="0.2">
      <c r="A165" s="155"/>
      <c r="B165" s="155"/>
      <c r="C165" s="155"/>
      <c r="D165" s="155"/>
      <c r="E165" s="155"/>
      <c r="F165" s="155"/>
      <c r="G165" s="155"/>
      <c r="H165" s="155"/>
      <c r="I165" s="155"/>
      <c r="J165" s="155"/>
      <c r="K165" s="155"/>
      <c r="L165" s="155"/>
      <c r="M165" s="155"/>
      <c r="N165" s="155"/>
      <c r="O165" s="155"/>
      <c r="P165" s="184"/>
      <c r="Q165" s="184"/>
      <c r="R165" s="184"/>
      <c r="S165" s="184"/>
      <c r="T165" s="184"/>
      <c r="U165" s="155"/>
      <c r="V165" s="155"/>
      <c r="W165" s="155"/>
      <c r="X165" s="155"/>
      <c r="Y165" s="155"/>
      <c r="Z165" s="155"/>
      <c r="AA165" s="155"/>
      <c r="AB165" s="155"/>
      <c r="AC165" s="155"/>
      <c r="AD165" s="155"/>
      <c r="AE165" s="155"/>
      <c r="AF165" s="155"/>
      <c r="AG165" s="155"/>
      <c r="AH165" s="155"/>
      <c r="AI165" s="155"/>
    </row>
    <row r="166" spans="1:45" ht="15" customHeight="1" x14ac:dyDescent="0.2">
      <c r="A166" s="155"/>
      <c r="B166" s="155"/>
      <c r="C166" s="155"/>
      <c r="D166" s="155"/>
      <c r="E166" s="155"/>
      <c r="F166" s="155"/>
      <c r="G166" s="155"/>
      <c r="H166" s="155"/>
      <c r="I166" s="155"/>
      <c r="J166" s="155"/>
      <c r="K166" s="155"/>
      <c r="L166" s="155"/>
      <c r="M166" s="155"/>
      <c r="N166" s="155"/>
      <c r="O166" s="155"/>
      <c r="P166" s="184"/>
      <c r="Q166" s="184"/>
      <c r="R166" s="184"/>
      <c r="S166" s="184"/>
      <c r="T166" s="184"/>
      <c r="U166" s="155"/>
      <c r="V166" s="155"/>
      <c r="W166" s="155"/>
      <c r="X166" s="155"/>
      <c r="Y166" s="155"/>
      <c r="Z166" s="155"/>
      <c r="AA166" s="155"/>
      <c r="AB166" s="155"/>
      <c r="AC166" s="155"/>
      <c r="AD166" s="155"/>
      <c r="AE166" s="155"/>
      <c r="AF166" s="155"/>
      <c r="AG166" s="155"/>
      <c r="AH166" s="155"/>
      <c r="AI166" s="155"/>
    </row>
    <row r="167" spans="1:45" ht="15" customHeight="1" x14ac:dyDescent="0.2">
      <c r="A167" s="155"/>
      <c r="B167" s="155"/>
      <c r="C167" s="155"/>
      <c r="D167" s="155"/>
      <c r="E167" s="155"/>
      <c r="F167" s="155"/>
      <c r="G167" s="155"/>
      <c r="H167" s="155"/>
      <c r="I167" s="155"/>
      <c r="J167" s="155"/>
      <c r="K167" s="155"/>
      <c r="L167" s="155"/>
      <c r="M167" s="155"/>
      <c r="N167" s="155"/>
      <c r="O167" s="155"/>
      <c r="P167" s="184"/>
      <c r="Q167" s="184"/>
      <c r="R167" s="184"/>
      <c r="S167" s="184"/>
      <c r="T167" s="184"/>
      <c r="U167" s="155"/>
      <c r="V167" s="155"/>
      <c r="W167" s="155"/>
      <c r="X167" s="155"/>
      <c r="Y167" s="155"/>
      <c r="Z167" s="155"/>
      <c r="AA167" s="155"/>
      <c r="AB167" s="155"/>
      <c r="AC167" s="155"/>
      <c r="AD167" s="155"/>
      <c r="AE167" s="155"/>
      <c r="AF167" s="155"/>
      <c r="AG167" s="155"/>
      <c r="AH167" s="155"/>
      <c r="AI167" s="155"/>
    </row>
    <row r="169" spans="1:45" ht="15" customHeight="1" x14ac:dyDescent="0.2">
      <c r="A169" s="131" t="str">
        <f>IF($Z$21="Ano",_vst!$C$23,"")</f>
        <v/>
      </c>
      <c r="B169" s="131"/>
      <c r="C169" s="131"/>
      <c r="D169" s="131"/>
      <c r="E169" s="131"/>
      <c r="F169" s="131"/>
      <c r="G169" s="131"/>
      <c r="H169" s="131"/>
      <c r="I169" s="131"/>
      <c r="J169" s="131"/>
      <c r="K169" s="131"/>
      <c r="L169" s="131"/>
      <c r="M169" s="131"/>
      <c r="N169" s="131"/>
      <c r="O169" s="131"/>
      <c r="P169" s="131"/>
      <c r="Q169" s="131"/>
      <c r="R169" s="131"/>
      <c r="S169" s="131"/>
      <c r="T169" s="131"/>
      <c r="U169" s="131"/>
      <c r="V169" s="131"/>
      <c r="W169" s="131"/>
      <c r="X169" s="131"/>
      <c r="Y169" s="131"/>
      <c r="Z169" s="131"/>
      <c r="AA169" s="131"/>
      <c r="AB169" s="131"/>
      <c r="AC169" s="131"/>
      <c r="AD169" s="131"/>
      <c r="AE169" s="13"/>
      <c r="AF169" s="13"/>
      <c r="AG169" s="12"/>
      <c r="AH169" s="12"/>
      <c r="AI169" s="12"/>
      <c r="AJ169" s="12"/>
      <c r="AK169" s="12"/>
      <c r="AL169" s="12"/>
      <c r="AM169" s="12"/>
      <c r="AN169" s="12"/>
      <c r="AO169" s="12"/>
      <c r="AP169" s="12"/>
    </row>
    <row r="170" spans="1:45" ht="12" x14ac:dyDescent="0.2">
      <c r="A170" s="86"/>
      <c r="B170" s="86"/>
      <c r="C170" s="86"/>
      <c r="D170" s="86"/>
      <c r="E170" s="86"/>
      <c r="F170" s="86"/>
      <c r="G170" s="86"/>
      <c r="H170" s="86"/>
      <c r="I170" s="86"/>
      <c r="J170" s="86"/>
      <c r="K170" s="86"/>
      <c r="L170" s="86"/>
      <c r="M170" s="86"/>
      <c r="N170" s="86"/>
      <c r="O170" s="86"/>
      <c r="P170" s="86"/>
      <c r="Q170" s="86"/>
      <c r="R170" s="86"/>
      <c r="S170" s="86"/>
      <c r="T170" s="86"/>
      <c r="U170" s="86"/>
      <c r="V170" s="86"/>
      <c r="W170" s="86"/>
      <c r="X170" s="86"/>
      <c r="Y170" s="86"/>
      <c r="Z170" s="86"/>
      <c r="AA170" s="86"/>
      <c r="AB170" s="86"/>
      <c r="AC170" s="86"/>
      <c r="AD170" s="86"/>
      <c r="AE170" s="86"/>
      <c r="AF170" s="86"/>
      <c r="AG170" s="86"/>
      <c r="AH170" s="86"/>
      <c r="AI170" s="86"/>
    </row>
    <row r="171" spans="1:45" ht="38.1" customHeight="1" x14ac:dyDescent="0.2">
      <c r="A171" s="190" t="str">
        <f>IF($Z$21="Ano",_vst!$C$24,"")</f>
        <v/>
      </c>
      <c r="B171" s="190"/>
      <c r="C171" s="190"/>
      <c r="D171" s="190"/>
      <c r="E171" s="190"/>
      <c r="F171" s="190"/>
      <c r="G171" s="190"/>
      <c r="H171" s="190"/>
      <c r="I171" s="190"/>
      <c r="J171" s="190"/>
      <c r="K171" s="190"/>
      <c r="L171" s="190"/>
      <c r="M171" s="190"/>
      <c r="N171" s="190"/>
      <c r="O171" s="190"/>
      <c r="P171" s="190"/>
      <c r="Q171" s="190"/>
      <c r="R171" s="190"/>
      <c r="S171" s="190"/>
      <c r="T171" s="190"/>
      <c r="U171" s="190"/>
      <c r="V171" s="190"/>
      <c r="W171" s="190"/>
      <c r="X171" s="190"/>
      <c r="Y171" s="190"/>
      <c r="Z171" s="190"/>
      <c r="AA171" s="190"/>
      <c r="AB171" s="190"/>
      <c r="AC171" s="190"/>
      <c r="AD171" s="190"/>
      <c r="AE171" s="190"/>
      <c r="AF171" s="190"/>
      <c r="AG171" s="71"/>
      <c r="AH171" s="71"/>
      <c r="AI171" s="71"/>
      <c r="AJ171" s="71"/>
    </row>
    <row r="172" spans="1:45" ht="15" customHeight="1" x14ac:dyDescent="0.2">
      <c r="A172" s="86"/>
      <c r="B172" s="86"/>
      <c r="C172" s="86"/>
      <c r="D172" s="86"/>
      <c r="E172" s="86"/>
      <c r="F172" s="86"/>
      <c r="G172" s="86"/>
      <c r="H172" s="86"/>
      <c r="I172" s="86"/>
      <c r="J172" s="86"/>
      <c r="K172" s="86"/>
      <c r="L172" s="86"/>
      <c r="M172" s="86"/>
      <c r="N172" s="86"/>
      <c r="O172" s="86"/>
      <c r="P172" s="86"/>
      <c r="Q172" s="86"/>
      <c r="R172" s="86"/>
      <c r="S172" s="86"/>
      <c r="T172" s="86"/>
      <c r="U172" s="86"/>
      <c r="V172" s="86"/>
      <c r="W172" s="86"/>
      <c r="X172" s="86"/>
      <c r="Y172" s="86"/>
      <c r="Z172" s="86"/>
      <c r="AA172" s="86"/>
      <c r="AB172" s="86"/>
      <c r="AC172" s="86"/>
      <c r="AD172" s="86"/>
      <c r="AE172" s="86"/>
      <c r="AF172" s="86"/>
      <c r="AG172" s="86"/>
      <c r="AH172" s="86"/>
      <c r="AI172" s="86"/>
      <c r="AR172" s="35"/>
      <c r="AS172" s="35"/>
    </row>
    <row r="173" spans="1:45" s="35" customFormat="1" ht="15" customHeight="1" x14ac:dyDescent="0.2">
      <c r="A173" s="28" t="s">
        <v>69</v>
      </c>
      <c r="B173" s="183"/>
      <c r="C173" s="183"/>
      <c r="D173" s="183"/>
      <c r="E173" s="183"/>
      <c r="F173" s="183"/>
      <c r="G173" s="183"/>
      <c r="H173" s="183"/>
      <c r="I173" s="183"/>
      <c r="J173" s="183"/>
      <c r="K173" s="183"/>
      <c r="L173" s="183"/>
      <c r="M173" s="183"/>
      <c r="N173" s="183"/>
      <c r="O173" s="2"/>
      <c r="P173" s="28" t="s">
        <v>70</v>
      </c>
      <c r="Q173" s="182"/>
      <c r="R173" s="183"/>
      <c r="S173" s="183"/>
      <c r="T173" s="183"/>
      <c r="U173" s="183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R173" s="2"/>
      <c r="AS173" s="2"/>
    </row>
    <row r="174" spans="1:45" ht="8.1" customHeight="1" x14ac:dyDescent="0.2">
      <c r="A174" s="87"/>
      <c r="B174" s="87"/>
      <c r="C174" s="87"/>
      <c r="D174" s="87"/>
      <c r="E174" s="87"/>
      <c r="F174" s="87"/>
      <c r="G174" s="87"/>
      <c r="H174" s="87"/>
      <c r="I174" s="87"/>
      <c r="J174" s="87"/>
      <c r="K174" s="87"/>
      <c r="L174" s="87"/>
      <c r="M174" s="87"/>
      <c r="N174" s="87"/>
      <c r="O174" s="87"/>
      <c r="P174" s="87"/>
      <c r="Q174" s="87"/>
      <c r="R174" s="87"/>
      <c r="S174" s="87"/>
      <c r="T174" s="87"/>
      <c r="U174" s="87"/>
      <c r="V174" s="87"/>
      <c r="W174" s="87"/>
      <c r="X174" s="87"/>
      <c r="Y174" s="87"/>
      <c r="Z174" s="87"/>
      <c r="AA174" s="87"/>
      <c r="AB174" s="87"/>
      <c r="AC174" s="87"/>
      <c r="AD174" s="87"/>
    </row>
    <row r="175" spans="1:45" ht="16.5" customHeight="1" x14ac:dyDescent="0.2">
      <c r="A175" s="87"/>
      <c r="B175" s="87"/>
      <c r="C175" s="87"/>
      <c r="D175" s="87"/>
      <c r="E175" s="87"/>
      <c r="F175" s="87"/>
      <c r="G175" s="87"/>
      <c r="H175" s="87"/>
      <c r="I175" s="87"/>
      <c r="J175" s="87"/>
      <c r="K175" s="87"/>
      <c r="L175" s="87"/>
      <c r="M175" s="87"/>
      <c r="N175" s="87"/>
      <c r="O175" s="87"/>
      <c r="P175" s="87"/>
      <c r="Q175" s="87"/>
      <c r="R175" s="87"/>
      <c r="S175" s="87"/>
      <c r="T175" s="87"/>
      <c r="U175" s="87"/>
      <c r="V175" s="87"/>
      <c r="W175" s="87"/>
      <c r="X175" s="87"/>
      <c r="Y175" s="87"/>
      <c r="Z175" s="87"/>
      <c r="AA175" s="87"/>
      <c r="AB175" s="87"/>
      <c r="AC175" s="87"/>
      <c r="AD175" s="87"/>
    </row>
    <row r="176" spans="1:45" ht="24" customHeight="1" x14ac:dyDescent="0.25">
      <c r="A176" s="185" t="s">
        <v>72</v>
      </c>
      <c r="B176" s="186"/>
      <c r="C176" s="186"/>
      <c r="D176" s="186"/>
      <c r="E176" s="186"/>
      <c r="F176" s="186"/>
      <c r="G176" s="186"/>
      <c r="H176" s="186"/>
      <c r="I176" s="187"/>
      <c r="J176" s="185" t="s">
        <v>147</v>
      </c>
      <c r="K176" s="186"/>
      <c r="L176" s="186"/>
      <c r="M176" s="186"/>
      <c r="N176" s="186"/>
      <c r="O176" s="186"/>
      <c r="P176" s="186"/>
      <c r="Q176" s="188" t="s">
        <v>73</v>
      </c>
      <c r="R176" s="188"/>
      <c r="S176" s="188"/>
      <c r="T176" s="188"/>
      <c r="U176" s="188"/>
      <c r="V176" s="188"/>
      <c r="W176" s="188"/>
      <c r="X176" s="188"/>
      <c r="Y176" s="189"/>
      <c r="Z176" s="189"/>
      <c r="AA176" s="189"/>
      <c r="AB176" s="189"/>
      <c r="AC176" s="189"/>
      <c r="AD176" s="189"/>
    </row>
    <row r="177" spans="1:30" ht="36" customHeight="1" x14ac:dyDescent="0.25">
      <c r="A177" s="179"/>
      <c r="B177" s="180"/>
      <c r="C177" s="180"/>
      <c r="D177" s="180"/>
      <c r="E177" s="180"/>
      <c r="F177" s="180"/>
      <c r="G177" s="180"/>
      <c r="H177" s="180"/>
      <c r="I177" s="180"/>
      <c r="J177" s="181"/>
      <c r="K177" s="181"/>
      <c r="L177" s="181"/>
      <c r="M177" s="181"/>
      <c r="N177" s="181"/>
      <c r="O177" s="181"/>
      <c r="P177" s="181"/>
      <c r="Q177" s="181"/>
      <c r="R177" s="181"/>
      <c r="S177" s="181"/>
      <c r="T177" s="181"/>
      <c r="U177" s="181"/>
      <c r="V177" s="181"/>
      <c r="W177" s="181"/>
      <c r="X177" s="181"/>
      <c r="Y177" s="181"/>
      <c r="Z177" s="181"/>
      <c r="AA177" s="181"/>
      <c r="AB177" s="181"/>
      <c r="AC177" s="181"/>
      <c r="AD177" s="181"/>
    </row>
    <row r="178" spans="1:30" ht="36" customHeight="1" x14ac:dyDescent="0.25">
      <c r="A178" s="179"/>
      <c r="B178" s="180"/>
      <c r="C178" s="180"/>
      <c r="D178" s="180"/>
      <c r="E178" s="180"/>
      <c r="F178" s="180"/>
      <c r="G178" s="180"/>
      <c r="H178" s="180"/>
      <c r="I178" s="180"/>
      <c r="J178" s="181"/>
      <c r="K178" s="181"/>
      <c r="L178" s="181"/>
      <c r="M178" s="181"/>
      <c r="N178" s="181"/>
      <c r="O178" s="181"/>
      <c r="P178" s="181"/>
      <c r="Q178" s="181"/>
      <c r="R178" s="181"/>
      <c r="S178" s="181"/>
      <c r="T178" s="181"/>
      <c r="U178" s="181"/>
      <c r="V178" s="181"/>
      <c r="W178" s="181"/>
      <c r="X178" s="181"/>
      <c r="Y178" s="181"/>
      <c r="Z178" s="181"/>
      <c r="AA178" s="181"/>
      <c r="AB178" s="181"/>
      <c r="AC178" s="181"/>
      <c r="AD178" s="181"/>
    </row>
    <row r="179" spans="1:30" ht="36" customHeight="1" x14ac:dyDescent="0.25">
      <c r="A179" s="179"/>
      <c r="B179" s="180"/>
      <c r="C179" s="180"/>
      <c r="D179" s="180"/>
      <c r="E179" s="180"/>
      <c r="F179" s="180"/>
      <c r="G179" s="180"/>
      <c r="H179" s="180"/>
      <c r="I179" s="180"/>
      <c r="J179" s="181"/>
      <c r="K179" s="181"/>
      <c r="L179" s="181"/>
      <c r="M179" s="181"/>
      <c r="N179" s="181"/>
      <c r="O179" s="181"/>
      <c r="P179" s="181"/>
      <c r="Q179" s="181"/>
      <c r="R179" s="181"/>
      <c r="S179" s="181"/>
      <c r="T179" s="181"/>
      <c r="U179" s="181"/>
      <c r="V179" s="181"/>
      <c r="W179" s="181"/>
      <c r="X179" s="181"/>
      <c r="Y179" s="181"/>
      <c r="Z179" s="181"/>
      <c r="AA179" s="181"/>
      <c r="AB179" s="181"/>
      <c r="AC179" s="181"/>
      <c r="AD179" s="181"/>
    </row>
    <row r="180" spans="1:30" ht="12" x14ac:dyDescent="0.2">
      <c r="A180" s="76" t="s">
        <v>217</v>
      </c>
    </row>
    <row r="181" spans="1:30" ht="12" x14ac:dyDescent="0.2"/>
    <row r="182" spans="1:30" ht="12" x14ac:dyDescent="0.2"/>
  </sheetData>
  <sheetProtection algorithmName="SHA-512" hashValue="6kY354tky3diCbctroTQKzjyaVzRz/TvAMzmin9SJni+K8Juak9xoINwcrCvPuRec6EmDiNkBH6xLLUC33x7Gg==" saltValue="l4IdsE2AW9DyjgYpvWCk+A==" spinCount="100000" sheet="1" formatRows="0" selectLockedCells="1"/>
  <mergeCells count="466">
    <mergeCell ref="AJ102:AM102"/>
    <mergeCell ref="AF70:AM70"/>
    <mergeCell ref="AF90:AI90"/>
    <mergeCell ref="AB90:AE90"/>
    <mergeCell ref="U120:X120"/>
    <mergeCell ref="P122:T122"/>
    <mergeCell ref="P123:T123"/>
    <mergeCell ref="G67:H67"/>
    <mergeCell ref="Z70:AA71"/>
    <mergeCell ref="AB70:AE71"/>
    <mergeCell ref="Z91:AA91"/>
    <mergeCell ref="Z92:AA92"/>
    <mergeCell ref="AF71:AI71"/>
    <mergeCell ref="Z77:AA77"/>
    <mergeCell ref="Z78:AA78"/>
    <mergeCell ref="Z79:AA79"/>
    <mergeCell ref="Z80:AA80"/>
    <mergeCell ref="Z72:AA72"/>
    <mergeCell ref="Z73:AA73"/>
    <mergeCell ref="Z74:AA74"/>
    <mergeCell ref="Z75:AA75"/>
    <mergeCell ref="Z76:AA76"/>
    <mergeCell ref="A83:J83"/>
    <mergeCell ref="A82:J82"/>
    <mergeCell ref="AS110:AT110"/>
    <mergeCell ref="AS111:AT111"/>
    <mergeCell ref="AB74:AE74"/>
    <mergeCell ref="AB75:AE75"/>
    <mergeCell ref="AB76:AE76"/>
    <mergeCell ref="AB77:AE77"/>
    <mergeCell ref="AB78:AE78"/>
    <mergeCell ref="AB79:AE79"/>
    <mergeCell ref="AB80:AE80"/>
    <mergeCell ref="AB81:AE81"/>
    <mergeCell ref="AB82:AE82"/>
    <mergeCell ref="AB88:AE88"/>
    <mergeCell ref="AB89:AE89"/>
    <mergeCell ref="AJ95:AM95"/>
    <mergeCell ref="AF94:AI94"/>
    <mergeCell ref="AF93:AI93"/>
    <mergeCell ref="AF87:AI87"/>
    <mergeCell ref="AF84:AI84"/>
    <mergeCell ref="AB83:AE83"/>
    <mergeCell ref="AB84:AE84"/>
    <mergeCell ref="AB85:AE85"/>
    <mergeCell ref="AJ97:AM97"/>
    <mergeCell ref="AJ100:AM100"/>
    <mergeCell ref="AJ71:AM71"/>
    <mergeCell ref="AJ72:AM72"/>
    <mergeCell ref="AJ73:AM73"/>
    <mergeCell ref="AJ84:AM84"/>
    <mergeCell ref="AJ85:AM85"/>
    <mergeCell ref="AJ79:AM79"/>
    <mergeCell ref="AF79:AI79"/>
    <mergeCell ref="AJ86:AM86"/>
    <mergeCell ref="AF86:AI86"/>
    <mergeCell ref="AJ83:AM83"/>
    <mergeCell ref="AJ98:AM98"/>
    <mergeCell ref="AJ99:AM99"/>
    <mergeCell ref="AJ81:AM81"/>
    <mergeCell ref="V73:X73"/>
    <mergeCell ref="V74:X74"/>
    <mergeCell ref="V75:X75"/>
    <mergeCell ref="V85:X85"/>
    <mergeCell ref="V86:X86"/>
    <mergeCell ref="V87:X87"/>
    <mergeCell ref="V89:X89"/>
    <mergeCell ref="V90:X90"/>
    <mergeCell ref="V92:X92"/>
    <mergeCell ref="V93:X93"/>
    <mergeCell ref="V94:X94"/>
    <mergeCell ref="AJ88:AM88"/>
    <mergeCell ref="AB86:AE86"/>
    <mergeCell ref="AB87:AE87"/>
    <mergeCell ref="Z85:AA85"/>
    <mergeCell ref="Z86:AA86"/>
    <mergeCell ref="Z87:AA87"/>
    <mergeCell ref="Z88:AA88"/>
    <mergeCell ref="AJ94:AM94"/>
    <mergeCell ref="AJ87:AM87"/>
    <mergeCell ref="AJ93:AM93"/>
    <mergeCell ref="AJ91:AM91"/>
    <mergeCell ref="AF91:AI91"/>
    <mergeCell ref="R70:U71"/>
    <mergeCell ref="R72:U72"/>
    <mergeCell ref="R73:U73"/>
    <mergeCell ref="AF83:AI83"/>
    <mergeCell ref="AF85:AI85"/>
    <mergeCell ref="AF89:AI89"/>
    <mergeCell ref="V70:X71"/>
    <mergeCell ref="AF73:AI73"/>
    <mergeCell ref="AF72:AI72"/>
    <mergeCell ref="AB72:AE72"/>
    <mergeCell ref="AB73:AE73"/>
    <mergeCell ref="Z81:AA81"/>
    <mergeCell ref="Z82:AA82"/>
    <mergeCell ref="Z83:AA83"/>
    <mergeCell ref="AJ76:AM76"/>
    <mergeCell ref="AJ80:AM80"/>
    <mergeCell ref="Y70:Y71"/>
    <mergeCell ref="AJ82:AM82"/>
    <mergeCell ref="R76:U76"/>
    <mergeCell ref="R77:U77"/>
    <mergeCell ref="R78:U78"/>
    <mergeCell ref="R74:U74"/>
    <mergeCell ref="AJ92:AM92"/>
    <mergeCell ref="AJ89:AM89"/>
    <mergeCell ref="AJ90:AM90"/>
    <mergeCell ref="AF88:AI88"/>
    <mergeCell ref="Z89:AA89"/>
    <mergeCell ref="V83:X83"/>
    <mergeCell ref="V84:X84"/>
    <mergeCell ref="AJ101:AM101"/>
    <mergeCell ref="B54:AN54"/>
    <mergeCell ref="B55:AN55"/>
    <mergeCell ref="AJ96:AM96"/>
    <mergeCell ref="R96:U96"/>
    <mergeCell ref="R97:U97"/>
    <mergeCell ref="R98:U98"/>
    <mergeCell ref="R83:U83"/>
    <mergeCell ref="R84:U84"/>
    <mergeCell ref="R85:U85"/>
    <mergeCell ref="AF101:AI101"/>
    <mergeCell ref="AB97:AE97"/>
    <mergeCell ref="AB98:AE98"/>
    <mergeCell ref="AB99:AE99"/>
    <mergeCell ref="AB100:AE100"/>
    <mergeCell ref="R99:U99"/>
    <mergeCell ref="R100:U100"/>
    <mergeCell ref="B24:AN24"/>
    <mergeCell ref="B30:AN30"/>
    <mergeCell ref="G16:P16"/>
    <mergeCell ref="AF82:AI82"/>
    <mergeCell ref="AF81:AI81"/>
    <mergeCell ref="AF80:AI80"/>
    <mergeCell ref="Z21:AA21"/>
    <mergeCell ref="AJ74:AM74"/>
    <mergeCell ref="AJ75:AM75"/>
    <mergeCell ref="AF74:AI74"/>
    <mergeCell ref="AJ77:AM77"/>
    <mergeCell ref="AJ78:AM78"/>
    <mergeCell ref="V72:X72"/>
    <mergeCell ref="AF75:AI75"/>
    <mergeCell ref="AF76:AI76"/>
    <mergeCell ref="AF77:AI77"/>
    <mergeCell ref="AF78:AI78"/>
    <mergeCell ref="V76:X76"/>
    <mergeCell ref="V77:X77"/>
    <mergeCell ref="V78:X78"/>
    <mergeCell ref="V79:X79"/>
    <mergeCell ref="V80:X80"/>
    <mergeCell ref="V81:X81"/>
    <mergeCell ref="V82:X82"/>
    <mergeCell ref="AF96:AI96"/>
    <mergeCell ref="V96:X96"/>
    <mergeCell ref="AF100:AI100"/>
    <mergeCell ref="V97:X97"/>
    <mergeCell ref="V98:X98"/>
    <mergeCell ref="AF99:AI99"/>
    <mergeCell ref="Z84:AA84"/>
    <mergeCell ref="AB93:AE93"/>
    <mergeCell ref="AB94:AE94"/>
    <mergeCell ref="Z93:AA93"/>
    <mergeCell ref="AF98:AI98"/>
    <mergeCell ref="AF95:AI95"/>
    <mergeCell ref="Z97:AA97"/>
    <mergeCell ref="Z98:AA98"/>
    <mergeCell ref="Z99:AA99"/>
    <mergeCell ref="Z100:AA100"/>
    <mergeCell ref="A70:J71"/>
    <mergeCell ref="K70:Q71"/>
    <mergeCell ref="A75:J75"/>
    <mergeCell ref="A76:J76"/>
    <mergeCell ref="A77:J77"/>
    <mergeCell ref="K78:Q78"/>
    <mergeCell ref="R79:U79"/>
    <mergeCell ref="A78:J78"/>
    <mergeCell ref="K72:Q72"/>
    <mergeCell ref="K73:Q73"/>
    <mergeCell ref="K74:Q74"/>
    <mergeCell ref="K75:Q75"/>
    <mergeCell ref="K76:Q76"/>
    <mergeCell ref="K77:Q77"/>
    <mergeCell ref="A74:J74"/>
    <mergeCell ref="R75:U75"/>
    <mergeCell ref="Y120:AB120"/>
    <mergeCell ref="AC117:AF117"/>
    <mergeCell ref="AC118:AF118"/>
    <mergeCell ref="P119:T119"/>
    <mergeCell ref="P120:T120"/>
    <mergeCell ref="V148:Z148"/>
    <mergeCell ref="AA148:AJ148"/>
    <mergeCell ref="AC110:AF110"/>
    <mergeCell ref="AF143:AJ143"/>
    <mergeCell ref="AC113:AF113"/>
    <mergeCell ref="Y111:AB111"/>
    <mergeCell ref="AC121:AF121"/>
    <mergeCell ref="AC122:AF122"/>
    <mergeCell ref="V144:Z144"/>
    <mergeCell ref="AA144:AE144"/>
    <mergeCell ref="AF144:AJ144"/>
    <mergeCell ref="V145:Z145"/>
    <mergeCell ref="AA145:AE145"/>
    <mergeCell ref="AF145:AJ145"/>
    <mergeCell ref="V143:Z143"/>
    <mergeCell ref="Y124:AB124"/>
    <mergeCell ref="U121:X121"/>
    <mergeCell ref="AC123:AF123"/>
    <mergeCell ref="Z138:AA138"/>
    <mergeCell ref="P121:T121"/>
    <mergeCell ref="A143:E143"/>
    <mergeCell ref="U123:X123"/>
    <mergeCell ref="O133:P133"/>
    <mergeCell ref="W133:X133"/>
    <mergeCell ref="A138:E138"/>
    <mergeCell ref="A126:M127"/>
    <mergeCell ref="O131:P131"/>
    <mergeCell ref="Y123:AB123"/>
    <mergeCell ref="U124:X124"/>
    <mergeCell ref="H141:S141"/>
    <mergeCell ref="T141:W141"/>
    <mergeCell ref="Q129:R129"/>
    <mergeCell ref="S129:T129"/>
    <mergeCell ref="O129:P129"/>
    <mergeCell ref="U122:X122"/>
    <mergeCell ref="T138:U138"/>
    <mergeCell ref="AA143:AE143"/>
    <mergeCell ref="K97:Q97"/>
    <mergeCell ref="AB96:AE96"/>
    <mergeCell ref="Z95:AA95"/>
    <mergeCell ref="Z96:AA96"/>
    <mergeCell ref="AC119:AF119"/>
    <mergeCell ref="AC120:AF120"/>
    <mergeCell ref="AC109:AF109"/>
    <mergeCell ref="AC114:AF114"/>
    <mergeCell ref="AC111:AF111"/>
    <mergeCell ref="AC112:AF112"/>
    <mergeCell ref="U118:X118"/>
    <mergeCell ref="Y115:AB115"/>
    <mergeCell ref="P115:T115"/>
    <mergeCell ref="U115:X115"/>
    <mergeCell ref="AC115:AF115"/>
    <mergeCell ref="Y116:AB116"/>
    <mergeCell ref="Y117:AB117"/>
    <mergeCell ref="AC116:AF116"/>
    <mergeCell ref="U117:X117"/>
    <mergeCell ref="U113:X113"/>
    <mergeCell ref="Y118:AB118"/>
    <mergeCell ref="U110:X110"/>
    <mergeCell ref="Y119:AB119"/>
    <mergeCell ref="K96:Q96"/>
    <mergeCell ref="Z94:AA94"/>
    <mergeCell ref="V99:X99"/>
    <mergeCell ref="V100:X100"/>
    <mergeCell ref="A5:AD5"/>
    <mergeCell ref="B7:G7"/>
    <mergeCell ref="A72:J72"/>
    <mergeCell ref="A73:J73"/>
    <mergeCell ref="R94:U94"/>
    <mergeCell ref="A8:AN8"/>
    <mergeCell ref="B42:AN42"/>
    <mergeCell ref="B43:AN43"/>
    <mergeCell ref="B45:AN45"/>
    <mergeCell ref="B46:AN46"/>
    <mergeCell ref="B48:AN48"/>
    <mergeCell ref="B49:AN49"/>
    <mergeCell ref="B51:AN51"/>
    <mergeCell ref="B52:AN52"/>
    <mergeCell ref="B13:AN13"/>
    <mergeCell ref="B14:AN14"/>
    <mergeCell ref="A84:J84"/>
    <mergeCell ref="V91:X91"/>
    <mergeCell ref="A87:J87"/>
    <mergeCell ref="K87:Q87"/>
    <mergeCell ref="A90:J90"/>
    <mergeCell ref="A166:O166"/>
    <mergeCell ref="U166:AI166"/>
    <mergeCell ref="P164:T164"/>
    <mergeCell ref="U164:AI164"/>
    <mergeCell ref="A165:O165"/>
    <mergeCell ref="P165:T165"/>
    <mergeCell ref="U165:AI165"/>
    <mergeCell ref="A161:W161"/>
    <mergeCell ref="A164:O164"/>
    <mergeCell ref="P166:T166"/>
    <mergeCell ref="A162:O162"/>
    <mergeCell ref="P162:T162"/>
    <mergeCell ref="U162:AI162"/>
    <mergeCell ref="A163:O163"/>
    <mergeCell ref="P163:T163"/>
    <mergeCell ref="U163:AI163"/>
    <mergeCell ref="A177:I177"/>
    <mergeCell ref="J177:P177"/>
    <mergeCell ref="Q177:AD179"/>
    <mergeCell ref="A178:I178"/>
    <mergeCell ref="J178:P178"/>
    <mergeCell ref="A179:I179"/>
    <mergeCell ref="J179:P179"/>
    <mergeCell ref="Q173:U173"/>
    <mergeCell ref="A167:O167"/>
    <mergeCell ref="P167:T167"/>
    <mergeCell ref="U167:AI167"/>
    <mergeCell ref="B173:N173"/>
    <mergeCell ref="A176:I176"/>
    <mergeCell ref="J176:P176"/>
    <mergeCell ref="Q176:AD176"/>
    <mergeCell ref="A171:AF171"/>
    <mergeCell ref="B26:AN26"/>
    <mergeCell ref="B27:AN27"/>
    <mergeCell ref="B29:AN29"/>
    <mergeCell ref="B32:AN32"/>
    <mergeCell ref="B33:AN33"/>
    <mergeCell ref="B35:AN35"/>
    <mergeCell ref="B36:AN36"/>
    <mergeCell ref="B38:AN38"/>
    <mergeCell ref="B39:AN39"/>
    <mergeCell ref="B18:AN18"/>
    <mergeCell ref="B19:AN19"/>
    <mergeCell ref="AG127:AJ127"/>
    <mergeCell ref="P109:T109"/>
    <mergeCell ref="P110:T110"/>
    <mergeCell ref="P111:T111"/>
    <mergeCell ref="AC124:AF124"/>
    <mergeCell ref="Y121:AB121"/>
    <mergeCell ref="Y122:AB122"/>
    <mergeCell ref="B58:AN58"/>
    <mergeCell ref="P113:T113"/>
    <mergeCell ref="P114:T114"/>
    <mergeCell ref="U114:X114"/>
    <mergeCell ref="Y113:AB113"/>
    <mergeCell ref="V95:X95"/>
    <mergeCell ref="V88:X88"/>
    <mergeCell ref="Y114:AB114"/>
    <mergeCell ref="P116:T116"/>
    <mergeCell ref="P117:T117"/>
    <mergeCell ref="P118:T118"/>
    <mergeCell ref="U116:X116"/>
    <mergeCell ref="K98:Q98"/>
    <mergeCell ref="U104:W104"/>
    <mergeCell ref="U108:X108"/>
    <mergeCell ref="B60:AN60"/>
    <mergeCell ref="B61:AN61"/>
    <mergeCell ref="A96:J96"/>
    <mergeCell ref="A97:J97"/>
    <mergeCell ref="Y112:AB112"/>
    <mergeCell ref="P112:T112"/>
    <mergeCell ref="B57:AN57"/>
    <mergeCell ref="K88:Q88"/>
    <mergeCell ref="Y109:AB109"/>
    <mergeCell ref="Y110:AB110"/>
    <mergeCell ref="AB91:AE91"/>
    <mergeCell ref="AB92:AE92"/>
    <mergeCell ref="AB95:AE95"/>
    <mergeCell ref="A80:J80"/>
    <mergeCell ref="B109:O109"/>
    <mergeCell ref="B110:O110"/>
    <mergeCell ref="B108:O108"/>
    <mergeCell ref="E112:O112"/>
    <mergeCell ref="K79:Q79"/>
    <mergeCell ref="K80:Q80"/>
    <mergeCell ref="A79:J79"/>
    <mergeCell ref="A99:J99"/>
    <mergeCell ref="A98:J98"/>
    <mergeCell ref="A93:J93"/>
    <mergeCell ref="A100:J100"/>
    <mergeCell ref="K100:Q100"/>
    <mergeCell ref="R90:U90"/>
    <mergeCell ref="R91:U91"/>
    <mergeCell ref="AC108:AF108"/>
    <mergeCell ref="AF97:AI97"/>
    <mergeCell ref="K94:Q94"/>
    <mergeCell ref="P124:T124"/>
    <mergeCell ref="A63:AJ63"/>
    <mergeCell ref="U119:X119"/>
    <mergeCell ref="B119:O119"/>
    <mergeCell ref="B120:O120"/>
    <mergeCell ref="E113:O113"/>
    <mergeCell ref="K93:Q93"/>
    <mergeCell ref="A95:J95"/>
    <mergeCell ref="K95:Q95"/>
    <mergeCell ref="A94:J94"/>
    <mergeCell ref="A88:J88"/>
    <mergeCell ref="P108:T108"/>
    <mergeCell ref="K99:Q99"/>
    <mergeCell ref="R93:U93"/>
    <mergeCell ref="R95:U95"/>
    <mergeCell ref="R88:U88"/>
    <mergeCell ref="R89:U89"/>
    <mergeCell ref="R80:U80"/>
    <mergeCell ref="R81:U81"/>
    <mergeCell ref="A86:J86"/>
    <mergeCell ref="A85:J85"/>
    <mergeCell ref="K85:Q85"/>
    <mergeCell ref="A89:J89"/>
    <mergeCell ref="K89:Q89"/>
    <mergeCell ref="K86:Q86"/>
    <mergeCell ref="AF92:AI92"/>
    <mergeCell ref="K92:Q92"/>
    <mergeCell ref="A91:J91"/>
    <mergeCell ref="K91:Q91"/>
    <mergeCell ref="R87:U87"/>
    <mergeCell ref="K90:Q90"/>
    <mergeCell ref="A92:J92"/>
    <mergeCell ref="R86:U86"/>
    <mergeCell ref="Z90:AA90"/>
    <mergeCell ref="K84:Q84"/>
    <mergeCell ref="R92:U92"/>
    <mergeCell ref="R82:U82"/>
    <mergeCell ref="K82:Q82"/>
    <mergeCell ref="A81:J81"/>
    <mergeCell ref="K81:Q81"/>
    <mergeCell ref="K83:Q83"/>
    <mergeCell ref="A158:E158"/>
    <mergeCell ref="A156:B157"/>
    <mergeCell ref="V155:Z155"/>
    <mergeCell ref="V154:Z154"/>
    <mergeCell ref="AA154:AE154"/>
    <mergeCell ref="V153:Z153"/>
    <mergeCell ref="AF154:AJ154"/>
    <mergeCell ref="AA155:AE155"/>
    <mergeCell ref="AR106:AT106"/>
    <mergeCell ref="U111:X111"/>
    <mergeCell ref="U109:X109"/>
    <mergeCell ref="U112:X112"/>
    <mergeCell ref="Y108:AB108"/>
    <mergeCell ref="N126:R126"/>
    <mergeCell ref="N127:R127"/>
    <mergeCell ref="S126:W126"/>
    <mergeCell ref="S127:W127"/>
    <mergeCell ref="X126:AB126"/>
    <mergeCell ref="X127:AB127"/>
    <mergeCell ref="M138:N138"/>
    <mergeCell ref="F121:O121"/>
    <mergeCell ref="A141:E141"/>
    <mergeCell ref="B123:O123"/>
    <mergeCell ref="B124:O124"/>
    <mergeCell ref="J158:M158"/>
    <mergeCell ref="G155:U155"/>
    <mergeCell ref="G156:U156"/>
    <mergeCell ref="V156:Z156"/>
    <mergeCell ref="AA156:AE156"/>
    <mergeCell ref="G153:U153"/>
    <mergeCell ref="G151:U151"/>
    <mergeCell ref="G154:U154"/>
    <mergeCell ref="V150:Z150"/>
    <mergeCell ref="AA150:AJ150"/>
    <mergeCell ref="V151:Z151"/>
    <mergeCell ref="AA153:AE153"/>
    <mergeCell ref="AF153:AJ153"/>
    <mergeCell ref="AA151:AJ151"/>
    <mergeCell ref="AF155:AJ155"/>
    <mergeCell ref="V146:Z146"/>
    <mergeCell ref="AA146:AE146"/>
    <mergeCell ref="AF156:AJ156"/>
    <mergeCell ref="A148:E148"/>
    <mergeCell ref="V149:Z149"/>
    <mergeCell ref="AA149:AJ149"/>
    <mergeCell ref="G143:U143"/>
    <mergeCell ref="G148:U148"/>
    <mergeCell ref="G144:U144"/>
    <mergeCell ref="G145:U145"/>
    <mergeCell ref="G146:U146"/>
    <mergeCell ref="G149:U149"/>
    <mergeCell ref="G150:U150"/>
    <mergeCell ref="A153:E153"/>
    <mergeCell ref="AF146:AJ146"/>
  </mergeCells>
  <conditionalFormatting sqref="B24:AN24">
    <cfRule type="expression" dxfId="5" priority="31">
      <formula>AND($Z$21&lt;&gt;"Ano")</formula>
    </cfRule>
  </conditionalFormatting>
  <conditionalFormatting sqref="F158:J158">
    <cfRule type="expression" dxfId="4" priority="12">
      <formula>AND($J$158&lt;&gt;0)</formula>
    </cfRule>
  </conditionalFormatting>
  <conditionalFormatting sqref="U104:W104">
    <cfRule type="expression" dxfId="3" priority="33">
      <formula>AND($AT$102=0)</formula>
    </cfRule>
  </conditionalFormatting>
  <conditionalFormatting sqref="V72:X100">
    <cfRule type="expression" dxfId="2" priority="1">
      <formula>AND(OR($G$67="",$G$67="Ne"))</formula>
    </cfRule>
  </conditionalFormatting>
  <conditionalFormatting sqref="AC127:AJ127">
    <cfRule type="expression" dxfId="1" priority="11">
      <formula>AND($AG$127&lt;&gt;0)</formula>
    </cfRule>
  </conditionalFormatting>
  <conditionalFormatting sqref="AF101:AI101">
    <cfRule type="expression" dxfId="0" priority="32">
      <formula>AND($AT$101=1)</formula>
    </cfRule>
  </conditionalFormatting>
  <dataValidations disablePrompts="1" xWindow="234" yWindow="464" count="10">
    <dataValidation type="list" allowBlank="1" showInputMessage="1" showErrorMessage="1" errorTitle="Zvolte ANO/NE (!)" sqref="Z21 G67" xr:uid="{00000000-0002-0000-0000-000000000000}">
      <formula1>"Ano,Ne"</formula1>
    </dataValidation>
    <dataValidation type="list" allowBlank="1" showInputMessage="1" showErrorMessage="1" error="Zvolte z povolených možností!" prompt="Vyberte z nabídky" sqref="K72:Q101 Y101:AA101 R101:U101" xr:uid="{00000000-0002-0000-0000-000001000000}">
      <formula1>kategorie</formula1>
    </dataValidation>
    <dataValidation allowBlank="1" showInputMessage="1" showErrorMessage="1" prompt="uveďte stručný popis o jaký údaj jde" sqref="A101:J101" xr:uid="{00000000-0002-0000-0000-000002000000}"/>
    <dataValidation allowBlank="1" showInputMessage="1" showErrorMessage="1" error="Zvolte z povolených možností!" promptTitle="Cena v měně pořízení vč. DPH" prompt="Bez DPH uvádějte plnění osvobozené od daně nebo plnění, kde DPH není hrazena dodavateli (přenesená daňová povinnost, samovyměření daně při nákupu z jiné země EU)." sqref="R72:U100" xr:uid="{00000000-0002-0000-0000-000003000000}"/>
    <dataValidation type="list" allowBlank="1" showInputMessage="1" showErrorMessage="1" error="Zvolte z povolených možností!" promptTitle="Vyplnit jen u výdajů v cizí měně" prompt="Vyberte kód měny z nabídky" sqref="Y72:Y100" xr:uid="{00000000-0002-0000-0000-000004000000}">
      <formula1>měna</formula1>
    </dataValidation>
    <dataValidation allowBlank="1" showInputMessage="1" showErrorMessage="1" promptTitle="Stručný popis výdaje" prompt="Např. CNC obráběcí stroj, stavební bagr pásový kategorie 6-30 tun, stavební materiál apod." sqref="A72:J100" xr:uid="{00000000-0002-0000-0000-000005000000}"/>
    <dataValidation allowBlank="1" showInputMessage="1" showErrorMessage="1" promptTitle="Bude hrazeno úvěrem NRB" prompt="Uvádí se v Kč." sqref="AF72:AI100" xr:uid="{00000000-0002-0000-0000-000006000000}"/>
    <dataValidation type="list" allowBlank="1" showInputMessage="1" showErrorMessage="1" sqref="G16" xr:uid="{00000000-0002-0000-0000-000007000000}">
      <formula1>zamereni</formula1>
    </dataValidation>
    <dataValidation allowBlank="1" showInputMessage="1" showErrorMessage="1" promptTitle="Vyplní pouze plátce DPH" prompt="Vyplňte, pokud bude DPH hrazena dodavateli, též plátci DPH. V ostatních případech (pořízení od neplátce, přenesená daňová povinnost, samovyměření daně při nákupu z jiné země EU, plnění osvobozené od DPH) ponechat prázdné." sqref="V72:X100" xr:uid="{00000000-0002-0000-0000-000008000000}"/>
    <dataValidation allowBlank="1" showInputMessage="1" showErrorMessage="1" error="Zvolte z povolených možností!" promptTitle="Vyplnit jen u výdajů v cizí měně" prompt="Použijte kurz devizového trhu ČNB platný pro den, kdy byla podána žádost o zvýhoděný úvěr. Datum podání žádosti lze v případě potřeby ověřit u pracovníka NRB." sqref="Z72:AA100" xr:uid="{00000000-0002-0000-0000-000009000000}"/>
  </dataValidations>
  <pageMargins left="0.6692913385826772" right="0.55118110236220474" top="0.78740157480314965" bottom="0.55118110236220474" header="0.31496062992125984" footer="0.31496062992125984"/>
  <pageSetup paperSize="9" scale="84" orientation="landscape" r:id="rId1"/>
  <headerFooter>
    <oddFooter>&amp;L&amp;"Arial,Obyčejné"&amp;6verze šablony 4,3&amp;C&amp;9&amp;P.</oddFooter>
  </headerFooter>
  <rowBreaks count="3" manualBreakCount="3">
    <brk id="47" max="16383" man="1"/>
    <brk id="64" max="16383" man="1"/>
    <brk id="105" max="16383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E35"/>
  <sheetViews>
    <sheetView workbookViewId="0">
      <pane ySplit="1" topLeftCell="A2" activePane="bottomLeft" state="frozen"/>
      <selection pane="bottomLeft" activeCell="A2" sqref="A2"/>
    </sheetView>
  </sheetViews>
  <sheetFormatPr defaultColWidth="9.140625" defaultRowHeight="12.75" x14ac:dyDescent="0.2"/>
  <cols>
    <col min="1" max="1" width="9.140625" style="99"/>
    <col min="2" max="2" width="32.140625" style="99" hidden="1" customWidth="1"/>
    <col min="3" max="3" width="98.7109375" style="99" hidden="1" customWidth="1"/>
    <col min="4" max="4" width="5.28515625" style="99" hidden="1" customWidth="1"/>
    <col min="5" max="5" width="42.140625" style="99" hidden="1" customWidth="1"/>
    <col min="6" max="16384" width="9.140625" style="99"/>
  </cols>
  <sheetData>
    <row r="1" spans="2:5" x14ac:dyDescent="0.2">
      <c r="B1" s="98" t="s">
        <v>44</v>
      </c>
      <c r="C1" s="98" t="s">
        <v>49</v>
      </c>
      <c r="D1" s="98" t="s">
        <v>90</v>
      </c>
      <c r="E1" s="98" t="s">
        <v>155</v>
      </c>
    </row>
    <row r="2" spans="2:5" x14ac:dyDescent="0.2">
      <c r="B2" s="100" t="s">
        <v>58</v>
      </c>
      <c r="C2" s="100" t="s">
        <v>66</v>
      </c>
      <c r="D2" s="99" t="s">
        <v>89</v>
      </c>
      <c r="E2" s="99" t="s">
        <v>156</v>
      </c>
    </row>
    <row r="3" spans="2:5" x14ac:dyDescent="0.2">
      <c r="B3" s="100" t="s">
        <v>165</v>
      </c>
      <c r="C3" s="100" t="s">
        <v>141</v>
      </c>
      <c r="D3" s="99" t="s">
        <v>91</v>
      </c>
      <c r="E3" s="99" t="s">
        <v>157</v>
      </c>
    </row>
    <row r="4" spans="2:5" x14ac:dyDescent="0.2">
      <c r="B4" s="100" t="s">
        <v>166</v>
      </c>
      <c r="C4" s="100" t="s">
        <v>151</v>
      </c>
      <c r="D4" s="99" t="s">
        <v>92</v>
      </c>
      <c r="E4" s="99" t="s">
        <v>158</v>
      </c>
    </row>
    <row r="5" spans="2:5" x14ac:dyDescent="0.2">
      <c r="B5" s="101" t="s">
        <v>167</v>
      </c>
      <c r="C5" s="101" t="s">
        <v>197</v>
      </c>
      <c r="D5" s="99" t="s">
        <v>93</v>
      </c>
      <c r="E5" s="99" t="s">
        <v>159</v>
      </c>
    </row>
    <row r="6" spans="2:5" x14ac:dyDescent="0.2">
      <c r="B6" s="101" t="s">
        <v>189</v>
      </c>
      <c r="C6" s="101" t="s">
        <v>67</v>
      </c>
      <c r="D6" s="99" t="s">
        <v>95</v>
      </c>
      <c r="E6" s="99" t="s">
        <v>160</v>
      </c>
    </row>
    <row r="7" spans="2:5" x14ac:dyDescent="0.2">
      <c r="B7" s="100" t="s">
        <v>45</v>
      </c>
      <c r="C7" s="101" t="str">
        <f>CONCATENATE("výše zvýhodněného úvěru musí být v rozmezí ",projekt!AT108," - ",projekt!AT109," mil. Kč")</f>
        <v>výše zvýhodněného úvěru musí být v rozmezí 0,5 - 100 mil. Kč</v>
      </c>
      <c r="D7" s="99" t="s">
        <v>94</v>
      </c>
    </row>
    <row r="8" spans="2:5" x14ac:dyDescent="0.2">
      <c r="B8" s="100" t="s">
        <v>168</v>
      </c>
      <c r="C8" s="102" t="s">
        <v>132</v>
      </c>
      <c r="D8" s="99" t="s">
        <v>108</v>
      </c>
    </row>
    <row r="9" spans="2:5" x14ac:dyDescent="0.2">
      <c r="B9" s="100" t="s">
        <v>2</v>
      </c>
      <c r="C9" s="100" t="s">
        <v>68</v>
      </c>
      <c r="D9" s="99" t="s">
        <v>96</v>
      </c>
    </row>
    <row r="10" spans="2:5" x14ac:dyDescent="0.2">
      <c r="B10" s="100" t="s">
        <v>46</v>
      </c>
      <c r="C10" s="103" t="s">
        <v>175</v>
      </c>
      <c r="D10" s="99" t="s">
        <v>97</v>
      </c>
    </row>
    <row r="11" spans="2:5" x14ac:dyDescent="0.2">
      <c r="B11" s="100" t="s">
        <v>47</v>
      </c>
      <c r="C11" s="101" t="s">
        <v>71</v>
      </c>
      <c r="D11" s="99" t="s">
        <v>89</v>
      </c>
    </row>
    <row r="12" spans="2:5" x14ac:dyDescent="0.2">
      <c r="B12" s="100" t="s">
        <v>142</v>
      </c>
      <c r="C12" s="101" t="s">
        <v>188</v>
      </c>
      <c r="D12" s="99" t="s">
        <v>99</v>
      </c>
    </row>
    <row r="13" spans="2:5" x14ac:dyDescent="0.2">
      <c r="C13" s="101" t="s">
        <v>124</v>
      </c>
      <c r="D13" s="99" t="s">
        <v>100</v>
      </c>
    </row>
    <row r="14" spans="2:5" x14ac:dyDescent="0.2">
      <c r="C14" s="101" t="s">
        <v>123</v>
      </c>
      <c r="D14" s="99" t="s">
        <v>109</v>
      </c>
    </row>
    <row r="15" spans="2:5" x14ac:dyDescent="0.2">
      <c r="B15" s="104" t="s">
        <v>146</v>
      </c>
      <c r="C15" s="101" t="s">
        <v>126</v>
      </c>
      <c r="D15" s="99" t="s">
        <v>120</v>
      </c>
    </row>
    <row r="16" spans="2:5" x14ac:dyDescent="0.2">
      <c r="B16" s="100" t="s">
        <v>143</v>
      </c>
      <c r="C16" s="101" t="s">
        <v>125</v>
      </c>
      <c r="D16" s="99" t="s">
        <v>102</v>
      </c>
    </row>
    <row r="17" spans="2:4" x14ac:dyDescent="0.2">
      <c r="B17" s="100" t="s">
        <v>144</v>
      </c>
      <c r="C17" s="101" t="s">
        <v>134</v>
      </c>
      <c r="D17" s="99" t="s">
        <v>104</v>
      </c>
    </row>
    <row r="18" spans="2:4" x14ac:dyDescent="0.2">
      <c r="C18" s="101" t="s">
        <v>135</v>
      </c>
      <c r="D18" s="99" t="s">
        <v>101</v>
      </c>
    </row>
    <row r="19" spans="2:4" x14ac:dyDescent="0.2">
      <c r="C19" s="101" t="s">
        <v>139</v>
      </c>
      <c r="D19" s="99" t="s">
        <v>103</v>
      </c>
    </row>
    <row r="20" spans="2:4" x14ac:dyDescent="0.2">
      <c r="C20" s="101" t="s">
        <v>153</v>
      </c>
      <c r="D20" s="99" t="s">
        <v>105</v>
      </c>
    </row>
    <row r="21" spans="2:4" x14ac:dyDescent="0.2">
      <c r="C21" s="101" t="s">
        <v>152</v>
      </c>
      <c r="D21" s="99" t="s">
        <v>107</v>
      </c>
    </row>
    <row r="22" spans="2:4" x14ac:dyDescent="0.2">
      <c r="C22" s="101" t="s">
        <v>164</v>
      </c>
      <c r="D22" s="99" t="s">
        <v>111</v>
      </c>
    </row>
    <row r="23" spans="2:4" x14ac:dyDescent="0.2">
      <c r="B23" s="100"/>
      <c r="C23" s="101" t="s">
        <v>137</v>
      </c>
      <c r="D23" s="99" t="s">
        <v>110</v>
      </c>
    </row>
    <row r="24" spans="2:4" ht="36.6" customHeight="1" x14ac:dyDescent="0.2">
      <c r="B24" s="100"/>
      <c r="C24" s="105" t="s">
        <v>154</v>
      </c>
      <c r="D24" s="99" t="s">
        <v>113</v>
      </c>
    </row>
    <row r="25" spans="2:4" x14ac:dyDescent="0.2">
      <c r="B25" s="100"/>
      <c r="C25" s="99" t="s">
        <v>196</v>
      </c>
      <c r="D25" s="99" t="s">
        <v>114</v>
      </c>
    </row>
    <row r="26" spans="2:4" x14ac:dyDescent="0.2">
      <c r="C26" s="99" t="s">
        <v>198</v>
      </c>
      <c r="D26" s="99" t="s">
        <v>98</v>
      </c>
    </row>
    <row r="27" spans="2:4" x14ac:dyDescent="0.2">
      <c r="C27" s="99" t="s">
        <v>193</v>
      </c>
      <c r="D27" s="99" t="s">
        <v>115</v>
      </c>
    </row>
    <row r="28" spans="2:4" x14ac:dyDescent="0.2">
      <c r="C28" s="99" t="s">
        <v>200</v>
      </c>
      <c r="D28" s="99" t="s">
        <v>116</v>
      </c>
    </row>
    <row r="29" spans="2:4" x14ac:dyDescent="0.2">
      <c r="D29" s="99" t="s">
        <v>117</v>
      </c>
    </row>
    <row r="30" spans="2:4" x14ac:dyDescent="0.2">
      <c r="D30" s="99" t="s">
        <v>119</v>
      </c>
    </row>
    <row r="31" spans="2:4" x14ac:dyDescent="0.2">
      <c r="D31" s="99" t="s">
        <v>118</v>
      </c>
    </row>
    <row r="32" spans="2:4" x14ac:dyDescent="0.2">
      <c r="D32" s="99" t="s">
        <v>121</v>
      </c>
    </row>
    <row r="33" spans="4:4" x14ac:dyDescent="0.2">
      <c r="D33" s="99" t="s">
        <v>122</v>
      </c>
    </row>
    <row r="34" spans="4:4" x14ac:dyDescent="0.2">
      <c r="D34" s="99" t="s">
        <v>112</v>
      </c>
    </row>
    <row r="35" spans="4:4" x14ac:dyDescent="0.2">
      <c r="D35" s="99" t="s">
        <v>106</v>
      </c>
    </row>
  </sheetData>
  <sheetProtection algorithmName="SHA-512" hashValue="7xvE9NGGNOEPdUQae+JpDoM+ocwbI8Fn/8+Gca0cS05rU2iBrEwpAphz+Da5cuaK8t+h4isdlAhsE7Adrjs4Wg==" saltValue="PpHnWnT0AJ86khi0WQPEsw==" spinCount="100000" sheet="1" objects="1" selectLockedCells="1" selectUnlockedCells="1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5</vt:i4>
      </vt:variant>
    </vt:vector>
  </HeadingPairs>
  <TitlesOfParts>
    <vt:vector size="7" baseType="lpstr">
      <vt:lpstr>projekt</vt:lpstr>
      <vt:lpstr>_vst</vt:lpstr>
      <vt:lpstr>kategorie</vt:lpstr>
      <vt:lpstr>měna</vt:lpstr>
      <vt:lpstr>projekt!Oblast_tisku</vt:lpstr>
      <vt:lpstr>zadatel</vt:lpstr>
      <vt:lpstr>zamereni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sefcik</dc:creator>
  <cp:lastModifiedBy>Řípa Martin Ing.</cp:lastModifiedBy>
  <cp:lastPrinted>2025-07-03T08:28:10Z</cp:lastPrinted>
  <dcterms:created xsi:type="dcterms:W3CDTF">2014-10-10T08:25:14Z</dcterms:created>
  <dcterms:modified xsi:type="dcterms:W3CDTF">2025-07-08T07:54:10Z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310de75-5a0d-4392-bbb6-59aa8e061af6_Enabled">
    <vt:lpwstr>true</vt:lpwstr>
  </property>
  <property fmtid="{D5CDD505-2E9C-101B-9397-08002B2CF9AE}" pid="3" name="MSIP_Label_8310de75-5a0d-4392-bbb6-59aa8e061af6_SetDate">
    <vt:lpwstr>2025-07-03T10:37:50Z</vt:lpwstr>
  </property>
  <property fmtid="{D5CDD505-2E9C-101B-9397-08002B2CF9AE}" pid="4" name="MSIP_Label_8310de75-5a0d-4392-bbb6-59aa8e061af6_Method">
    <vt:lpwstr>Privileged</vt:lpwstr>
  </property>
  <property fmtid="{D5CDD505-2E9C-101B-9397-08002B2CF9AE}" pid="5" name="MSIP_Label_8310de75-5a0d-4392-bbb6-59aa8e061af6_Name">
    <vt:lpwstr>Veřejná informace</vt:lpwstr>
  </property>
  <property fmtid="{D5CDD505-2E9C-101B-9397-08002B2CF9AE}" pid="6" name="MSIP_Label_8310de75-5a0d-4392-bbb6-59aa8e061af6_SiteId">
    <vt:lpwstr>4d1a3907-6ad7-4739-80b5-b7ed4066a30b</vt:lpwstr>
  </property>
  <property fmtid="{D5CDD505-2E9C-101B-9397-08002B2CF9AE}" pid="7" name="MSIP_Label_8310de75-5a0d-4392-bbb6-59aa8e061af6_ActionId">
    <vt:lpwstr>5b852b62-62a7-4a46-ac8d-1deb64395fde</vt:lpwstr>
  </property>
  <property fmtid="{D5CDD505-2E9C-101B-9397-08002B2CF9AE}" pid="8" name="MSIP_Label_8310de75-5a0d-4392-bbb6-59aa8e061af6_ContentBits">
    <vt:lpwstr>0</vt:lpwstr>
  </property>
  <property fmtid="{D5CDD505-2E9C-101B-9397-08002B2CF9AE}" pid="9" name="MSIP_Label_8310de75-5a0d-4392-bbb6-59aa8e061af6_Tag">
    <vt:lpwstr>10, 0, 1, 1</vt:lpwstr>
  </property>
</Properties>
</file>