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ené metadaty\"/>
    </mc:Choice>
  </mc:AlternateContent>
  <xr:revisionPtr revIDLastSave="0" documentId="13_ncr:1_{D95D8DA0-BF62-4768-9D08-24FBFA1E7D4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rojekt" sheetId="1" r:id="rId1"/>
    <sheet name="_vst" sheetId="2" state="hidden" r:id="rId2"/>
  </sheets>
  <definedNames>
    <definedName name="kategorie">_vst!$B$2:$B$12</definedName>
    <definedName name="měna">_vst!$D$2:$D$35</definedName>
    <definedName name="_xlnm.Print_Area" localSheetId="0">projekt!$A$1:$AN$180</definedName>
    <definedName name="vyrobky">_vst!#REF!</definedName>
    <definedName name="zadatel">_vst!$B$16:$B$17</definedName>
    <definedName name="zamereni">_vst!$E$2:$E$6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/>
  <c r="AT73" i="1" l="1"/>
  <c r="AU73" i="1" s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72" i="1"/>
  <c r="AU72" i="1" s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S74" i="1" l="1"/>
  <c r="AS75" i="1"/>
  <c r="AS76" i="1"/>
  <c r="AS77" i="1"/>
  <c r="AS78" i="1"/>
  <c r="AS79" i="1"/>
  <c r="AS80" i="1"/>
  <c r="AS81" i="1"/>
  <c r="AS82" i="1"/>
  <c r="AS83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B72" i="1" l="1"/>
  <c r="AR72" i="1"/>
  <c r="AS72" i="1" s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N129" i="1"/>
  <c r="I67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S129" i="1"/>
  <c r="AV99" i="1" l="1"/>
  <c r="AV75" i="1"/>
  <c r="AV91" i="1"/>
  <c r="AV96" i="1"/>
  <c r="AV97" i="1"/>
  <c r="AV94" i="1"/>
  <c r="AV86" i="1"/>
  <c r="AV78" i="1"/>
  <c r="AV81" i="1"/>
  <c r="AV100" i="1"/>
  <c r="AV92" i="1"/>
  <c r="AV84" i="1"/>
  <c r="AV76" i="1"/>
  <c r="AV89" i="1"/>
  <c r="AV73" i="1"/>
  <c r="AV95" i="1"/>
  <c r="AW73" i="1"/>
  <c r="AV88" i="1"/>
  <c r="AV80" i="1"/>
  <c r="AV93" i="1"/>
  <c r="AV85" i="1"/>
  <c r="AV77" i="1"/>
  <c r="AV98" i="1"/>
  <c r="AV90" i="1"/>
  <c r="AV82" i="1"/>
  <c r="AV74" i="1"/>
  <c r="AV87" i="1"/>
  <c r="AV79" i="1"/>
  <c r="A171" i="1" l="1"/>
  <c r="AF101" i="1" l="1"/>
  <c r="AV83" i="1"/>
  <c r="Y118" i="1"/>
  <c r="P115" i="1"/>
  <c r="AS73" i="1"/>
  <c r="AS84" i="1"/>
  <c r="AV72" i="1" l="1"/>
  <c r="AS101" i="1"/>
  <c r="Q16" i="1"/>
  <c r="AJ72" i="1" l="1"/>
  <c r="AW72" i="1"/>
  <c r="AN23" i="1"/>
  <c r="AB21" i="1" l="1"/>
  <c r="AJ80" i="1" l="1"/>
  <c r="AW80" i="1"/>
  <c r="AJ87" i="1"/>
  <c r="AW87" i="1"/>
  <c r="AJ78" i="1"/>
  <c r="AW78" i="1"/>
  <c r="AJ95" i="1"/>
  <c r="AW95" i="1"/>
  <c r="AJ94" i="1"/>
  <c r="AW94" i="1"/>
  <c r="AJ93" i="1"/>
  <c r="AW93" i="1"/>
  <c r="AJ85" i="1"/>
  <c r="AW85" i="1"/>
  <c r="AJ77" i="1"/>
  <c r="AW77" i="1"/>
  <c r="AJ76" i="1"/>
  <c r="AW76" i="1"/>
  <c r="AJ100" i="1"/>
  <c r="AW100" i="1"/>
  <c r="AJ84" i="1"/>
  <c r="AW84" i="1"/>
  <c r="AJ99" i="1"/>
  <c r="AW99" i="1"/>
  <c r="AJ91" i="1"/>
  <c r="AW91" i="1"/>
  <c r="AJ83" i="1"/>
  <c r="AW83" i="1"/>
  <c r="AJ75" i="1"/>
  <c r="AW75" i="1"/>
  <c r="AJ79" i="1"/>
  <c r="AW79" i="1"/>
  <c r="AJ74" i="1"/>
  <c r="AW74" i="1"/>
  <c r="AJ96" i="1"/>
  <c r="AW96" i="1"/>
  <c r="AJ88" i="1"/>
  <c r="AW88" i="1"/>
  <c r="AJ86" i="1"/>
  <c r="AW86" i="1"/>
  <c r="AJ92" i="1"/>
  <c r="AW92" i="1"/>
  <c r="AJ98" i="1"/>
  <c r="AW98" i="1"/>
  <c r="AJ90" i="1"/>
  <c r="AW90" i="1"/>
  <c r="AJ82" i="1"/>
  <c r="AW82" i="1"/>
  <c r="AJ97" i="1"/>
  <c r="AW97" i="1"/>
  <c r="AJ89" i="1"/>
  <c r="AW89" i="1"/>
  <c r="AJ81" i="1"/>
  <c r="AW81" i="1"/>
  <c r="AJ73" i="1"/>
  <c r="A153" i="1"/>
  <c r="A148" i="1"/>
  <c r="A143" i="1"/>
  <c r="AJ101" i="1" l="1"/>
  <c r="AT109" i="1"/>
  <c r="AT108" i="1"/>
  <c r="C7" i="2" l="1"/>
  <c r="Y115" i="1" l="1"/>
  <c r="AX73" i="1" l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U115" i="1"/>
  <c r="AY72" i="1"/>
  <c r="AT102" i="1" l="1"/>
  <c r="X104" i="1" s="1"/>
  <c r="P119" i="1"/>
  <c r="AN99" i="1"/>
  <c r="AT104" i="1" l="1"/>
  <c r="AL104" i="1" s="1"/>
  <c r="AT101" i="1"/>
  <c r="AN101" i="1" s="1"/>
  <c r="P109" i="1"/>
  <c r="P112" i="1" l="1"/>
  <c r="U112" i="1" s="1"/>
  <c r="Y117" i="1" l="1"/>
  <c r="Y116" i="1" s="1"/>
  <c r="Y114" i="1"/>
  <c r="Y113" i="1"/>
  <c r="Y109" i="1"/>
  <c r="P123" i="1"/>
  <c r="P122" i="1"/>
  <c r="P121" i="1"/>
  <c r="P118" i="1"/>
  <c r="U118" i="1" s="1"/>
  <c r="P117" i="1"/>
  <c r="P114" i="1"/>
  <c r="P113" i="1"/>
  <c r="U113" i="1" s="1"/>
  <c r="U109" i="1"/>
  <c r="AN83" i="1"/>
  <c r="AN85" i="1"/>
  <c r="AN87" i="1"/>
  <c r="AN88" i="1"/>
  <c r="AN89" i="1"/>
  <c r="AN90" i="1"/>
  <c r="AN91" i="1"/>
  <c r="AN93" i="1"/>
  <c r="AN94" i="1"/>
  <c r="AN95" i="1"/>
  <c r="AN96" i="1"/>
  <c r="AN100" i="1"/>
  <c r="AN82" i="1"/>
  <c r="AN84" i="1"/>
  <c r="AN86" i="1"/>
  <c r="AN92" i="1"/>
  <c r="AN97" i="1"/>
  <c r="AN98" i="1"/>
  <c r="AN79" i="1"/>
  <c r="AN73" i="1"/>
  <c r="AN74" i="1"/>
  <c r="AN75" i="1"/>
  <c r="AN76" i="1"/>
  <c r="AN77" i="1"/>
  <c r="AN78" i="1"/>
  <c r="AN80" i="1"/>
  <c r="AN81" i="1"/>
  <c r="AN72" i="1"/>
  <c r="AC115" i="1" l="1"/>
  <c r="Y111" i="1"/>
  <c r="P111" i="1"/>
  <c r="AC121" i="1"/>
  <c r="AC123" i="1"/>
  <c r="AC122" i="1"/>
  <c r="AC119" i="1"/>
  <c r="P120" i="1"/>
  <c r="P116" i="1"/>
  <c r="AC118" i="1"/>
  <c r="AC114" i="1"/>
  <c r="AJ102" i="1"/>
  <c r="AC112" i="1"/>
  <c r="AC109" i="1"/>
  <c r="AC113" i="1"/>
  <c r="AC117" i="1"/>
  <c r="AV108" i="1" l="1"/>
  <c r="AR16" i="1"/>
  <c r="V16" i="1" s="1"/>
  <c r="AR67" i="1"/>
  <c r="N67" i="1" s="1"/>
  <c r="AC111" i="1"/>
  <c r="AC120" i="1"/>
  <c r="AC116" i="1"/>
  <c r="Y110" i="1"/>
  <c r="Y124" i="1" s="1"/>
  <c r="AV111" i="1" s="1"/>
  <c r="W133" i="1" s="1"/>
  <c r="AG127" i="1" l="1"/>
  <c r="AC110" i="1"/>
  <c r="AC124" i="1" s="1"/>
  <c r="U117" i="1"/>
  <c r="U116" i="1" s="1"/>
  <c r="U114" i="1"/>
  <c r="U111" i="1" l="1"/>
  <c r="AC126" i="1"/>
  <c r="A138" i="1"/>
  <c r="A158" i="1" s="1"/>
  <c r="P110" i="1" l="1"/>
  <c r="P124" i="1" s="1"/>
  <c r="J158" i="1" l="1"/>
  <c r="N158" i="1" s="1"/>
  <c r="AR157" i="1"/>
  <c r="U110" i="1"/>
  <c r="U124" i="1" l="1"/>
  <c r="AR111" i="1" s="1"/>
  <c r="AV109" i="1" l="1"/>
  <c r="O131" i="1" s="1"/>
  <c r="AV110" i="1"/>
  <c r="O133" i="1" s="1"/>
  <c r="O129" i="1"/>
  <c r="AR112" i="1" l="1"/>
  <c r="U129" i="1" s="1"/>
  <c r="AZ72" i="1" l="1"/>
  <c r="AJ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gross</author>
  </authors>
  <commentList>
    <comment ref="H14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<sst xmlns="http://schemas.openxmlformats.org/spreadsheetml/2006/main" count="240" uniqueCount="223">
  <si>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</si>
  <si>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</si>
  <si>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</si>
  <si>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</si>
  <si>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</si>
  <si>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</si>
  <si>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</si>
  <si>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</si>
  <si>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</si>
  <si>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</si>
  <si>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</si>
  <si>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</si>
  <si>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</si>
  <si>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</si>
  <si>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</si>
  <si>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</si>
  <si>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</si>
  <si>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</si>
  <si>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</si>
  <si>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</si>
  <si>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</si>
  <si>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</si>
  <si>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</si>
  <si>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</si>
  <si>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</si>
  <si>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</si>
  <si>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</si>
  <si>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</si>
  <si>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</si>
  <si>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</si>
  <si>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</si>
  <si>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</si>
  <si>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</si>
  <si>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</si>
  <si>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</si>
  <si>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</si>
  <si>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</si>
  <si>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</si>
  <si>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</si>
  <si>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</si>
  <si>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</si>
  <si>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</si>
  <si>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</si>
  <si>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</si>
  <si>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</si>
  <si>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</si>
  <si>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</si>
  <si>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</si>
  <si>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</si>
  <si>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</si>
  <si>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</si>
  <si>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</si>
  <si>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</si>
  <si>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2. Předpokládané výdaje na realizaci projektu a jejich financování</t>
  </si>
  <si>
    <t>Jiné zdroje</t>
  </si>
  <si>
    <t>nemovité věci celkem</t>
  </si>
  <si>
    <t>Zařazení</t>
  </si>
  <si>
    <t>Zdroj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</si>
  <si>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</si>
  <si>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</si>
  <si>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</si>
  <si>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</si>
  <si>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</si>
  <si>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</si>
  <si>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</si>
  <si>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</si>
  <si>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</si>
  <si>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</si>
  <si>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</si>
  <si>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</si>
  <si>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</si>
  <si>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</si>
  <si>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</si>
  <si>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</si>
  <si>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</si>
  <si>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</si>
  <si>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</si>
  <si>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</si>
  <si>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</si>
  <si>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</si>
  <si>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</si>
  <si>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</si>
  <si>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</si>
  <si>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</si>
  <si>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</si>
  <si>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</si>
  <si>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</si>
  <si>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</si>
  <si>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</si>
  <si>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</si>
  <si>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</si>
  <si>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</si>
  <si>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</si>
  <si>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</si>
  <si>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</si>
  <si>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</si>
  <si>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</si>
  <si>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</si>
  <si>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</si>
  <si>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</si>
  <si>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</si>
  <si>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</si>
  <si>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</si>
  <si>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</si>
  <si>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</si>
  <si>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</si>
  <si>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</si>
  <si>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</si>
  <si>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</si>
  <si>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</si>
  <si>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</si>
  <si>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</si>
  <si>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</si>
  <si>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</si>
  <si>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</si>
  <si>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</si>
  <si>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</si>
  <si>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</si>
  <si>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</si>
  <si>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</si>
  <si>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</si>
  <si>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</si>
  <si>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</si>
  <si>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</si>
  <si>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</si>
  <si>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</si>
  <si>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</si>
  <si>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</si>
  <si>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</si>
  <si>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</si>
  <si>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</si>
  <si>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Výdaje projektu celkem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</si>
  <si>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</si>
  <si>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</si>
  <si>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</si>
  <si>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</si>
  <si>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p)</t>
  </si>
  <si>
    <t>4. Prohlášení žadatele</t>
  </si>
  <si>
    <t>q)</t>
  </si>
  <si>
    <t>prosím specifikujte</t>
  </si>
  <si>
    <t>Informace, jaký majetek bude pronajímán a k jakému účelu (např. pronájem výrobního zařízení v rámci kooperace s jiným podnikem)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</si>
  <si>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</si>
  <si>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</si>
  <si>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</si>
  <si>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</si>
  <si>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</si>
  <si>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</si>
  <si>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</si>
  <si>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r)</t>
  </si>
  <si>
    <t>s)</t>
  </si>
  <si>
    <t>Dodavatelské zajištění realizace projektu (stavby, strojů, termíny dodávek, předpokládané platební podmínky, smluvní zajištěnívčetně smluv o smlouvách budoucích, závazné objednávky apod.)</t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</si>
  <si>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</si>
  <si>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</si>
  <si>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</si>
  <si>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V případě projektu, který předpokládá pronájem movitých věcí pořízených s účastí prostředků zvýhodněného úvěru ČMZRB jiným podnikatelům k jejich podnikatelské činnosti, žadatel prohlašuje, že tento majetek bude pronajímán výhradně malým nebo středním podnikům, kteří jej budou po celou dobu pronájmu převážně používat k ekonomické činnosti podporované v programu S-podnik.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</si>
  <si>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</si>
  <si>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</si>
  <si>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</si>
  <si>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</si>
  <si>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</si>
  <si>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</si>
  <si>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Nezvoleno zaměření projektu</t>
  </si>
  <si>
    <t>Úhrada v cizí měně?</t>
  </si>
  <si>
    <t>Není vyplněno datum kurzu?</t>
  </si>
  <si>
    <t>uveďte datum kurzu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</si>
  <si>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</si>
  <si>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</si>
  <si>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</si>
  <si>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</si>
  <si>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</si>
  <si>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</si>
  <si>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</si>
  <si>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</si>
  <si>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</si>
  <si>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</si>
  <si>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překročen podíl financování úvěrem ČMZRB, je třeba upravit zdroje financování v bodě 2a</t>
  </si>
  <si>
    <t>Místo (místa) realizace projektu</t>
  </si>
  <si>
    <t>Popis záměru (projektu)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</si>
  <si>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</si>
  <si>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</si>
  <si>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</si>
  <si>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</si>
  <si>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</si>
  <si>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</si>
  <si>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</si>
  <si>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</si>
  <si>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</si>
  <si>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</si>
  <si>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</si>
  <si>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</si>
  <si>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</si>
  <si>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</si>
  <si>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</si>
  <si>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</si>
  <si>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</si>
  <si>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</si>
  <si>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</si>
  <si>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</si>
  <si>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</si>
  <si>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</si>
  <si>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</si>
  <si>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</si>
  <si>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</si>
  <si>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</si>
  <si>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</si>
  <si>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</si>
  <si>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Personální zajištění projektu, odborná garance, případná nově vzniklá pracovní místa zaměstnanců, zejména osob znevýhodněných na trhu práce (název pozice, stručné náplně práce, velikost úvazku)</t>
  </si>
  <si>
    <t>na zvýhodněném úvěru:</t>
  </si>
  <si>
    <r>
      <t xml:space="preserve">Dlouhodobý </t>
    </r>
    <r>
      <rPr>
        <b/>
        <sz val="9"/>
        <color rgb="FF5F5F5F"/>
        <rFont val="Arial"/>
        <family val="2"/>
        <charset val="238"/>
      </rPr>
      <t>nehmotný</t>
    </r>
    <r>
      <rPr>
        <sz val="9"/>
        <color rgb="FF5F5F5F"/>
        <rFont val="Arial"/>
        <family val="2"/>
        <charset val="238"/>
      </rPr>
      <t xml:space="preserve"> majetek - podíl na způsobilých výdajích:</t>
    </r>
  </si>
  <si>
    <t>DNIM na způsobilých výdajích</t>
  </si>
  <si>
    <t>DNIM na ZÚV</t>
  </si>
  <si>
    <t>Zahrnuje projekt činnost v oblasti pronájmu či operativního leasingu strojů/zařízení financovaných úvěrem NRB?</t>
  </si>
  <si>
    <t>Zvýhodněným úvěrem NRB</t>
  </si>
  <si>
    <t>Parametry úvěru NRB</t>
  </si>
  <si>
    <t>Max. podíl NRB</t>
  </si>
  <si>
    <t>Zvýhodněný úvěr NRB</t>
  </si>
  <si>
    <t>Ostatní požadované parametry zvýhodněného úvěru NRB (v měsících)</t>
  </si>
  <si>
    <t>1) Podpis musí být proveden před pracovníkem NRB nebo úředně ověřen.</t>
  </si>
  <si>
    <t>Předpokládané datum zahájení prací:</t>
  </si>
  <si>
    <t>Příloha Projekt žádosti o zvýhodněný úvěr v programu Spravedlivá transformace (OP ST)</t>
  </si>
  <si>
    <t>K přepočtu výdajů v cizí měně použit kurz ke dni (den podání žádosti o zvýhodněný úvěr):</t>
  </si>
  <si>
    <t>3. Směneční ručitelé (avalisté) zvýhodněného úvěru - vyplňte po dohodě s pracovníkem NRB</t>
  </si>
  <si>
    <t>(platná od 8. 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</si>
</sst>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5" fontId="10" fillId="0" borderId="14" xfId="0" applyNumberFormat="1" applyFont="1" applyBorder="1" applyAlignment="1">
      <alignment horizontal="left" indent="1"/>
    </xf>
    <xf numFmtId="166" fontId="1" fillId="0" borderId="0" xfId="0" applyNumberFormat="1" applyFont="1"/>
    <xf numFmtId="166" fontId="10" fillId="0" borderId="0" xfId="0" applyNumberFormat="1" applyFont="1"/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top" wrapText="1"/>
    </xf>
    <xf numFmtId="0" fontId="13" fillId="2" borderId="1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indent="1"/>
    </xf>
    <xf numFmtId="0" fontId="2" fillId="0" borderId="0" xfId="0" applyFont="1" applyAlignment="1">
      <alignment horizontal="left" vertical="center"/>
    </xf>
    <xf numFmtId="0" fontId="1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inden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49" fontId="1" fillId="3" borderId="0" xfId="0" applyNumberFormat="1" applyFont="1" applyFill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/>
    </xf>
    <xf numFmtId="49" fontId="1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horizontal="right" vertical="top" inden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/>
    <xf numFmtId="0" fontId="19" fillId="0" borderId="0" xfId="0" quotePrefix="1" applyFont="1" applyAlignment="1">
      <alignment horizontal="left" vertical="top"/>
    </xf>
    <xf numFmtId="0" fontId="19" fillId="0" borderId="0" xfId="0" quotePrefix="1" applyFont="1"/>
    <xf numFmtId="0" fontId="21" fillId="0" borderId="0" xfId="0" applyFont="1"/>
    <xf numFmtId="0" fontId="19" fillId="0" borderId="0" xfId="0" applyFont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22" fillId="0" borderId="0" xfId="0" applyFont="1" applyAlignment="1">
      <alignment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right"/>
    </xf>
    <xf numFmtId="10" fontId="1" fillId="0" borderId="4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 indent="1"/>
    </xf>
    <xf numFmtId="165" fontId="23" fillId="0" borderId="0" xfId="0" applyNumberFormat="1" applyFont="1" applyAlignment="1">
      <alignment wrapText="1"/>
    </xf>
    <xf numFmtId="165" fontId="23" fillId="0" borderId="0" xfId="0" applyNumberFormat="1" applyFont="1" applyAlignment="1">
      <alignment horizontal="right" vertical="center" indent="1"/>
    </xf>
    <xf numFmtId="0" fontId="23" fillId="0" borderId="0" xfId="0" quotePrefix="1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quotePrefix="1" applyFont="1" applyAlignment="1">
      <alignment horizontal="right" vertical="center" indent="1"/>
    </xf>
    <xf numFmtId="0" fontId="24" fillId="0" borderId="0" xfId="0" quotePrefix="1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10" fontId="24" fillId="0" borderId="0" xfId="0" applyNumberFormat="1" applyFont="1" applyAlignment="1">
      <alignment horizontal="center" vertical="center" wrapText="1"/>
    </xf>
    <xf numFmtId="0" fontId="24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165" fontId="1" fillId="2" borderId="23" xfId="0" applyNumberFormat="1" applyFont="1" applyFill="1" applyBorder="1" applyAlignment="1">
      <alignment horizontal="right" vertical="center" wrapText="1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10" fontId="24" fillId="2" borderId="32" xfId="0" applyNumberFormat="1" applyFont="1" applyFill="1" applyBorder="1" applyAlignment="1">
      <alignment horizontal="center" vertical="center" wrapText="1"/>
    </xf>
    <xf numFmtId="10" fontId="24" fillId="2" borderId="3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right" vertical="center" wrapText="1"/>
    </xf>
    <xf numFmtId="14" fontId="4" fillId="3" borderId="1" xfId="0" applyNumberFormat="1" applyFont="1" applyFill="1" applyBorder="1" applyAlignment="1" applyProtection="1">
      <alignment horizontal="center" wrapText="1"/>
      <protection locked="0"/>
    </xf>
    <xf numFmtId="14" fontId="4" fillId="3" borderId="2" xfId="0" applyNumberFormat="1" applyFont="1" applyFill="1" applyBorder="1" applyAlignment="1" applyProtection="1">
      <alignment horizontal="center" wrapText="1"/>
      <protection locked="0"/>
    </xf>
    <xf numFmtId="14" fontId="4" fillId="3" borderId="3" xfId="0" applyNumberFormat="1" applyFont="1" applyFill="1" applyBorder="1" applyAlignment="1" applyProtection="1">
      <alignment horizontal="center" wrapText="1"/>
      <protection locked="0"/>
    </xf>
    <xf numFmtId="0" fontId="2" fillId="0" borderId="14" xfId="0" quotePrefix="1" applyFont="1" applyBorder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9" fontId="2" fillId="0" borderId="0" xfId="0" applyNumberFormat="1" applyFont="1" applyAlignment="1">
      <alignment horizontal="left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6" xfId="0" applyNumberFormat="1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1" fillId="3" borderId="0" xfId="0" applyFont="1" applyFill="1" applyAlignment="1">
      <alignment horizontal="left" vertical="top" wrapText="1"/>
    </xf>
    <xf numFmtId="166" fontId="1" fillId="0" borderId="0" xfId="0" applyNumberFormat="1" applyFont="1" applyAlignment="1">
      <alignment horizontal="left" wrapText="1"/>
    </xf>
    <xf numFmtId="165" fontId="2" fillId="2" borderId="12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165" fontId="2" fillId="2" borderId="26" xfId="0" applyNumberFormat="1" applyFont="1" applyFill="1" applyBorder="1" applyAlignment="1">
      <alignment horizontal="right" vertical="center" wrapText="1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166" fontId="1" fillId="0" borderId="0" xfId="0" applyNumberFormat="1" applyFont="1" applyAlignment="1">
      <alignment horizontal="left"/>
    </xf>
  </cellXfs>
  <cellStyles count="2">
    <cellStyle name="Čárka" xfId="1" builtinId="3"/>
    <cellStyle name="Normální" xfId="0" builtinId="0"/>
  </cellStyles>
  <dxfs count="6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777777"/>
      <color rgb="FF5F5F5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2"/>
  <sheetViews>
    <sheetView showGridLines="0" tabSelected="1" zoomScaleNormal="100" zoomScaleSheetLayoutView="85" workbookViewId="0">
      <selection activeCell="A5" sqref="A5:AD5"/>
    </sheetView>
  </sheetViews>
  <sheetFormatPr defaultColWidth="3.7265625" defaultRowHeight="15" customHeight="1" x14ac:dyDescent="0.25"/>
  <cols>
    <col min="1" max="17" width="3.7265625" style="2"/>
    <col min="18" max="19" width="3.7265625" style="2" customWidth="1"/>
    <col min="20" max="21" width="3.7265625" style="2"/>
    <col min="22" max="23" width="3.7265625" style="2" customWidth="1"/>
    <col min="24" max="24" width="4.81640625" style="2" customWidth="1"/>
    <col min="25" max="25" width="6.26953125" style="2" customWidth="1"/>
    <col min="26" max="26" width="3.7265625" style="2" customWidth="1"/>
    <col min="27" max="27" width="3.7265625" style="2"/>
    <col min="28" max="28" width="4.453125" style="2" customWidth="1"/>
    <col min="29" max="29" width="3.7265625" style="2"/>
    <col min="30" max="30" width="3.7265625" style="2" customWidth="1"/>
    <col min="31" max="35" width="3.7265625" style="2"/>
    <col min="36" max="36" width="4.54296875" style="2" bestFit="1" customWidth="1"/>
    <col min="37" max="40" width="3.7265625" style="2"/>
    <col min="41" max="43" width="3.7265625" style="2" customWidth="1"/>
    <col min="44" max="48" width="12.1796875" style="2" hidden="1" customWidth="1"/>
    <col min="49" max="49" width="14.54296875" style="2" hidden="1" customWidth="1"/>
    <col min="50" max="51" width="12.1796875" style="2" hidden="1" customWidth="1"/>
    <col min="52" max="52" width="3.81640625" style="2" hidden="1" customWidth="1"/>
    <col min="53" max="77" width="3.7265625" style="2" customWidth="1"/>
    <col min="78" max="16384" width="3.7265625" style="2"/>
  </cols>
  <sheetData>
    <row r="1" spans="1:45" ht="15" customHeight="1" x14ac:dyDescent="0.25">
      <c r="A1" s="10" t="s">
        <v>219</v>
      </c>
      <c r="AN1" s="130"/>
    </row>
    <row r="2" spans="1:45" ht="15" customHeight="1" x14ac:dyDescent="0.25">
      <c r="A2" s="1" t="s">
        <v>222</v>
      </c>
    </row>
    <row r="4" spans="1:45" ht="15" customHeight="1" x14ac:dyDescent="0.25">
      <c r="A4" s="10" t="s">
        <v>0</v>
      </c>
    </row>
    <row r="5" spans="1:45" ht="15" customHeight="1" x14ac:dyDescent="0.25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5"/>
    </row>
    <row r="6" spans="1:45" ht="3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45" ht="15" customHeight="1" x14ac:dyDescent="0.25">
      <c r="A7" s="10" t="s">
        <v>35</v>
      </c>
      <c r="B7" s="219"/>
      <c r="C7" s="220"/>
      <c r="D7" s="220"/>
      <c r="E7" s="220"/>
      <c r="F7" s="220"/>
      <c r="G7" s="221"/>
    </row>
    <row r="8" spans="1:45" ht="15.75" customHeight="1" x14ac:dyDescent="0.25">
      <c r="A8" s="222" t="s">
        <v>1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42"/>
      <c r="AP8" s="42"/>
    </row>
    <row r="9" spans="1:45" ht="8.25" customHeight="1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42"/>
      <c r="AP9" s="42"/>
    </row>
    <row r="10" spans="1:45" ht="11.5" x14ac:dyDescent="0.25">
      <c r="A10" s="10" t="s">
        <v>81</v>
      </c>
    </row>
    <row r="11" spans="1:45" ht="3.75" customHeight="1" x14ac:dyDescent="0.25"/>
    <row r="12" spans="1:45" s="39" customFormat="1" ht="3.75" customHeight="1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45" s="39" customFormat="1" ht="12" customHeight="1" x14ac:dyDescent="0.25">
      <c r="A13" s="38" t="s">
        <v>24</v>
      </c>
      <c r="B13" s="169" t="s">
        <v>177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</row>
    <row r="14" spans="1:45" s="39" customFormat="1" ht="100" customHeight="1" x14ac:dyDescent="0.25">
      <c r="A14" s="40"/>
      <c r="B14" s="172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4"/>
    </row>
    <row r="15" spans="1:45" s="39" customFormat="1" ht="11.5" x14ac:dyDescent="0.25">
      <c r="A15" s="40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</row>
    <row r="16" spans="1:45" s="39" customFormat="1" ht="11.5" x14ac:dyDescent="0.25">
      <c r="A16" s="40"/>
      <c r="B16" s="94"/>
      <c r="C16" s="95"/>
      <c r="D16" s="95"/>
      <c r="E16" s="95"/>
      <c r="F16" s="96" t="s">
        <v>155</v>
      </c>
      <c r="G16" s="175"/>
      <c r="H16" s="176"/>
      <c r="I16" s="176"/>
      <c r="J16" s="176"/>
      <c r="K16" s="176"/>
      <c r="L16" s="176"/>
      <c r="M16" s="176"/>
      <c r="N16" s="176"/>
      <c r="O16" s="176"/>
      <c r="P16" s="177"/>
      <c r="Q16" s="69" t="str">
        <f>IF(G16="",_vst!$C$17,"")</f>
        <v>vyberte z nabídky</v>
      </c>
      <c r="R16" s="95"/>
      <c r="S16" s="95"/>
      <c r="T16" s="95"/>
      <c r="U16" s="95"/>
      <c r="V16" s="88" t="str">
        <f>IF(AR16=1,_vst!$C$18,"")</f>
        <v/>
      </c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R16" s="15">
        <f>IF(AND(AJ102&gt;0,G16=""),1,0)</f>
        <v>0</v>
      </c>
      <c r="AS16" s="2" t="s">
        <v>161</v>
      </c>
    </row>
    <row r="17" spans="1:40" s="39" customFormat="1" ht="4" customHeight="1" x14ac:dyDescent="0.2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40" s="39" customFormat="1" ht="12" customHeight="1" x14ac:dyDescent="0.25">
      <c r="A18" s="38" t="s">
        <v>181</v>
      </c>
      <c r="B18" s="169" t="s">
        <v>176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1"/>
    </row>
    <row r="19" spans="1:40" s="39" customFormat="1" ht="100" customHeight="1" x14ac:dyDescent="0.25">
      <c r="A19" s="40"/>
      <c r="B19" s="17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4"/>
    </row>
    <row r="20" spans="1:40" s="39" customFormat="1" ht="4" customHeigh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40" s="39" customFormat="1" ht="14.5" customHeight="1" x14ac:dyDescent="0.25">
      <c r="A21" s="70" t="s">
        <v>182</v>
      </c>
      <c r="B21" s="66" t="s">
        <v>211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Z21" s="149"/>
      <c r="AA21" s="150"/>
      <c r="AB21" s="67" t="str">
        <f>IF(Z21="",_vst!$C$11,"")</f>
        <v>vyberte ANO/NE</v>
      </c>
    </row>
    <row r="22" spans="1:40" s="39" customFormat="1" ht="4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1:40" s="39" customFormat="1" ht="12" customHeight="1" x14ac:dyDescent="0.25">
      <c r="A23" s="40"/>
      <c r="B23" s="73" t="s">
        <v>140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4" t="str">
        <f>IF(AND(Z21="Ano",B24=""),_vst!$C$19,"")</f>
        <v/>
      </c>
    </row>
    <row r="24" spans="1:40" s="39" customFormat="1" ht="80.150000000000006" customHeight="1" x14ac:dyDescent="0.25">
      <c r="A24" s="40"/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4"/>
    </row>
    <row r="25" spans="1:40" s="39" customFormat="1" ht="4" customHeight="1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40" s="39" customFormat="1" ht="12" x14ac:dyDescent="0.25">
      <c r="A26" s="38" t="s">
        <v>26</v>
      </c>
      <c r="B26" s="169" t="s">
        <v>130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1"/>
    </row>
    <row r="27" spans="1:40" s="39" customFormat="1" ht="80.150000000000006" customHeight="1" x14ac:dyDescent="0.25">
      <c r="A27" s="40"/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4"/>
    </row>
    <row r="28" spans="1:40" s="39" customFormat="1" ht="4" customHeight="1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40" s="39" customFormat="1" ht="12" customHeight="1" x14ac:dyDescent="0.25">
      <c r="A29" s="38" t="s">
        <v>27</v>
      </c>
      <c r="B29" s="169" t="s">
        <v>25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1"/>
    </row>
    <row r="30" spans="1:40" s="39" customFormat="1" ht="80.150000000000006" customHeight="1" x14ac:dyDescent="0.25">
      <c r="A30" s="40"/>
      <c r="B30" s="172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4"/>
    </row>
    <row r="31" spans="1:40" s="39" customFormat="1" ht="4" customHeight="1" x14ac:dyDescent="0.2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1:40" s="39" customFormat="1" ht="12" customHeight="1" x14ac:dyDescent="0.25">
      <c r="A32" s="38" t="s">
        <v>28</v>
      </c>
      <c r="B32" s="169" t="s">
        <v>150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1"/>
    </row>
    <row r="33" spans="1:40" s="39" customFormat="1" ht="80.150000000000006" customHeight="1" x14ac:dyDescent="0.25">
      <c r="A33" s="40"/>
      <c r="B33" s="172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4"/>
    </row>
    <row r="34" spans="1:40" s="39" customFormat="1" ht="4" customHeight="1" x14ac:dyDescent="0.2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40" s="39" customFormat="1" ht="12" customHeight="1" x14ac:dyDescent="0.25">
      <c r="A35" s="38" t="s">
        <v>29</v>
      </c>
      <c r="B35" s="169" t="s">
        <v>60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1"/>
    </row>
    <row r="36" spans="1:40" s="39" customFormat="1" ht="80.150000000000006" customHeight="1" x14ac:dyDescent="0.25">
      <c r="A36" s="40"/>
      <c r="B36" s="172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4"/>
    </row>
    <row r="37" spans="1:40" s="39" customFormat="1" ht="4" customHeight="1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</row>
    <row r="38" spans="1:40" s="39" customFormat="1" ht="12" customHeight="1" x14ac:dyDescent="0.25">
      <c r="A38" s="38" t="s">
        <v>30</v>
      </c>
      <c r="B38" s="169" t="s">
        <v>82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1"/>
    </row>
    <row r="39" spans="1:40" s="39" customFormat="1" ht="80.150000000000006" customHeight="1" x14ac:dyDescent="0.25">
      <c r="A39" s="40"/>
      <c r="B39" s="172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4"/>
    </row>
    <row r="40" spans="1:40" s="39" customFormat="1" ht="4" customHeight="1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</row>
    <row r="41" spans="1:40" s="39" customFormat="1" ht="4" customHeight="1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</row>
    <row r="42" spans="1:40" s="39" customFormat="1" ht="25.5" customHeight="1" x14ac:dyDescent="0.25">
      <c r="A42" s="38" t="s">
        <v>31</v>
      </c>
      <c r="B42" s="169" t="s">
        <v>178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1"/>
    </row>
    <row r="43" spans="1:40" s="39" customFormat="1" ht="80.150000000000006" customHeight="1" x14ac:dyDescent="0.25">
      <c r="A43" s="40"/>
      <c r="B43" s="172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4"/>
    </row>
    <row r="44" spans="1:40" s="39" customFormat="1" ht="4" customHeight="1" x14ac:dyDescent="0.2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40" s="39" customFormat="1" ht="12" customHeight="1" x14ac:dyDescent="0.25">
      <c r="A45" s="38" t="s">
        <v>32</v>
      </c>
      <c r="B45" s="169" t="s">
        <v>206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1"/>
    </row>
    <row r="46" spans="1:40" s="39" customFormat="1" ht="80.150000000000006" customHeight="1" x14ac:dyDescent="0.25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4"/>
    </row>
    <row r="47" spans="1:40" s="39" customFormat="1" ht="4" customHeight="1" x14ac:dyDescent="0.25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</row>
    <row r="48" spans="1:40" s="39" customFormat="1" ht="12" customHeight="1" x14ac:dyDescent="0.25">
      <c r="A48" s="38" t="s">
        <v>61</v>
      </c>
      <c r="B48" s="169" t="s">
        <v>179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1"/>
    </row>
    <row r="49" spans="1:42" s="39" customFormat="1" ht="80.150000000000006" customHeight="1" x14ac:dyDescent="0.25">
      <c r="A49" s="40"/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4"/>
    </row>
    <row r="50" spans="1:42" s="39" customFormat="1" ht="4" customHeight="1" x14ac:dyDescent="0.25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spans="1:42" s="39" customFormat="1" ht="12" customHeight="1" x14ac:dyDescent="0.25">
      <c r="A51" s="38" t="s">
        <v>136</v>
      </c>
      <c r="B51" s="169" t="s">
        <v>180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</row>
    <row r="52" spans="1:42" s="39" customFormat="1" ht="80.150000000000006" customHeight="1" x14ac:dyDescent="0.25">
      <c r="A52" s="40"/>
      <c r="B52" s="172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4"/>
    </row>
    <row r="53" spans="1:42" s="39" customFormat="1" ht="4" customHeight="1" x14ac:dyDescent="0.25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42" s="39" customFormat="1" ht="26.15" customHeight="1" x14ac:dyDescent="0.25">
      <c r="A54" s="38" t="s">
        <v>138</v>
      </c>
      <c r="B54" s="169" t="s">
        <v>186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1"/>
    </row>
    <row r="55" spans="1:42" s="39" customFormat="1" ht="80.150000000000006" customHeight="1" x14ac:dyDescent="0.25">
      <c r="A55" s="40"/>
      <c r="B55" s="17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4"/>
    </row>
    <row r="56" spans="1:42" s="39" customFormat="1" ht="4" customHeight="1" x14ac:dyDescent="0.25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spans="1:42" s="39" customFormat="1" ht="12" customHeight="1" x14ac:dyDescent="0.25">
      <c r="A57" s="38" t="s">
        <v>148</v>
      </c>
      <c r="B57" s="169" t="s">
        <v>33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1"/>
    </row>
    <row r="58" spans="1:42" s="39" customFormat="1" ht="80.150000000000006" customHeight="1" x14ac:dyDescent="0.25">
      <c r="A58" s="40"/>
      <c r="B58" s="172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4"/>
    </row>
    <row r="59" spans="1:42" s="39" customFormat="1" ht="4" customHeight="1" x14ac:dyDescent="0.25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spans="1:42" s="39" customFormat="1" ht="12" customHeight="1" x14ac:dyDescent="0.25">
      <c r="A60" s="38" t="s">
        <v>149</v>
      </c>
      <c r="B60" s="169" t="s">
        <v>62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1"/>
    </row>
    <row r="61" spans="1:42" s="39" customFormat="1" ht="80.150000000000006" customHeight="1" x14ac:dyDescent="0.25">
      <c r="A61" s="40"/>
      <c r="B61" s="172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4"/>
    </row>
    <row r="62" spans="1:42" s="39" customFormat="1" ht="14.25" customHeight="1" x14ac:dyDescent="0.25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42" ht="24.75" customHeight="1" x14ac:dyDescent="0.25">
      <c r="A63" s="258" t="s">
        <v>187</v>
      </c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43"/>
      <c r="AL63" s="43"/>
      <c r="AM63" s="43"/>
      <c r="AN63" s="43"/>
      <c r="AO63" s="43"/>
      <c r="AP63" s="43"/>
    </row>
    <row r="64" spans="1:42" ht="19.5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</row>
    <row r="65" spans="1:52" ht="13.5" customHeight="1" x14ac:dyDescent="0.25">
      <c r="A65" s="10" t="s">
        <v>53</v>
      </c>
    </row>
    <row r="66" spans="1:52" ht="13.5" customHeight="1" x14ac:dyDescent="0.25">
      <c r="A66" s="10"/>
    </row>
    <row r="67" spans="1:52" ht="13.5" customHeight="1" x14ac:dyDescent="0.25">
      <c r="F67" s="50" t="s">
        <v>194</v>
      </c>
      <c r="G67" s="149"/>
      <c r="H67" s="150"/>
      <c r="I67" s="69" t="str">
        <f>IF(G67="",_vst!$C$11,"")</f>
        <v>vyberte ANO/NE</v>
      </c>
      <c r="N67" s="88" t="str">
        <f>IF($AR$67=1,_vst!$C$25,"")</f>
        <v/>
      </c>
      <c r="AR67" s="15">
        <f>IF(AND(AJ102&gt;0,G67=""),1,0)</f>
        <v>0</v>
      </c>
      <c r="AS67" s="2" t="s">
        <v>195</v>
      </c>
    </row>
    <row r="68" spans="1:52" ht="5.15" customHeight="1" x14ac:dyDescent="0.25"/>
    <row r="69" spans="1:52" ht="18.649999999999999" customHeight="1" x14ac:dyDescent="0.25">
      <c r="A69" s="75" t="s">
        <v>183</v>
      </c>
    </row>
    <row r="70" spans="1:52" ht="13.5" customHeight="1" x14ac:dyDescent="0.25">
      <c r="A70" s="155" t="s">
        <v>43</v>
      </c>
      <c r="B70" s="156"/>
      <c r="C70" s="156"/>
      <c r="D70" s="156"/>
      <c r="E70" s="156"/>
      <c r="F70" s="156"/>
      <c r="G70" s="156"/>
      <c r="H70" s="156"/>
      <c r="I70" s="156"/>
      <c r="J70" s="157"/>
      <c r="K70" s="155" t="s">
        <v>56</v>
      </c>
      <c r="L70" s="156"/>
      <c r="M70" s="156"/>
      <c r="N70" s="156"/>
      <c r="O70" s="156"/>
      <c r="P70" s="156"/>
      <c r="Q70" s="157"/>
      <c r="R70" s="155" t="s">
        <v>133</v>
      </c>
      <c r="S70" s="156"/>
      <c r="T70" s="156"/>
      <c r="U70" s="157"/>
      <c r="V70" s="155" t="s">
        <v>190</v>
      </c>
      <c r="W70" s="156"/>
      <c r="X70" s="157"/>
      <c r="Y70" s="167" t="s">
        <v>76</v>
      </c>
      <c r="Z70" s="151" t="s">
        <v>74</v>
      </c>
      <c r="AA70" s="152"/>
      <c r="AB70" s="155" t="s">
        <v>75</v>
      </c>
      <c r="AC70" s="156"/>
      <c r="AD70" s="156"/>
      <c r="AE70" s="157"/>
      <c r="AF70" s="136" t="s">
        <v>80</v>
      </c>
      <c r="AG70" s="137"/>
      <c r="AH70" s="137"/>
      <c r="AI70" s="137"/>
      <c r="AJ70" s="137"/>
      <c r="AK70" s="137"/>
      <c r="AL70" s="137"/>
      <c r="AM70" s="138"/>
    </row>
    <row r="71" spans="1:52" ht="27" customHeight="1" x14ac:dyDescent="0.25">
      <c r="A71" s="158"/>
      <c r="B71" s="159"/>
      <c r="C71" s="159"/>
      <c r="D71" s="159"/>
      <c r="E71" s="159"/>
      <c r="F71" s="159"/>
      <c r="G71" s="159"/>
      <c r="H71" s="159"/>
      <c r="I71" s="159"/>
      <c r="J71" s="160"/>
      <c r="K71" s="158"/>
      <c r="L71" s="159"/>
      <c r="M71" s="159"/>
      <c r="N71" s="159"/>
      <c r="O71" s="159"/>
      <c r="P71" s="159"/>
      <c r="Q71" s="160"/>
      <c r="R71" s="158"/>
      <c r="S71" s="159"/>
      <c r="T71" s="159"/>
      <c r="U71" s="160"/>
      <c r="V71" s="158"/>
      <c r="W71" s="159"/>
      <c r="X71" s="160"/>
      <c r="Y71" s="168"/>
      <c r="Z71" s="153"/>
      <c r="AA71" s="154"/>
      <c r="AB71" s="158"/>
      <c r="AC71" s="159"/>
      <c r="AD71" s="159"/>
      <c r="AE71" s="160"/>
      <c r="AF71" s="136" t="s">
        <v>212</v>
      </c>
      <c r="AG71" s="137"/>
      <c r="AH71" s="137"/>
      <c r="AI71" s="138"/>
      <c r="AJ71" s="136" t="s">
        <v>52</v>
      </c>
      <c r="AK71" s="137"/>
      <c r="AL71" s="137"/>
      <c r="AM71" s="138"/>
      <c r="AR71" s="2" t="s">
        <v>192</v>
      </c>
      <c r="AS71" s="2" t="s">
        <v>199</v>
      </c>
      <c r="AT71" s="2" t="s">
        <v>48</v>
      </c>
      <c r="AU71" s="2" t="s">
        <v>50</v>
      </c>
      <c r="AV71" s="2" t="s">
        <v>191</v>
      </c>
      <c r="AW71" s="2" t="s">
        <v>174</v>
      </c>
      <c r="AX71" s="2" t="s">
        <v>78</v>
      </c>
      <c r="AY71" s="2" t="s">
        <v>77</v>
      </c>
      <c r="AZ71" s="2" t="s">
        <v>79</v>
      </c>
    </row>
    <row r="72" spans="1:52" ht="14.15" customHeight="1" x14ac:dyDescent="0.25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39"/>
      <c r="S72" s="140"/>
      <c r="T72" s="140"/>
      <c r="U72" s="141"/>
      <c r="V72" s="139"/>
      <c r="W72" s="140"/>
      <c r="X72" s="141"/>
      <c r="Y72" s="97"/>
      <c r="Z72" s="161"/>
      <c r="AA72" s="162"/>
      <c r="AB72" s="142" t="str">
        <f t="shared" ref="AB72:AB100" si="0">IF(R72="","",IF(Z72="",R72,CEILING(R72*Z72,1)))</f>
        <v/>
      </c>
      <c r="AC72" s="143"/>
      <c r="AD72" s="143"/>
      <c r="AE72" s="144"/>
      <c r="AF72" s="139"/>
      <c r="AG72" s="140"/>
      <c r="AH72" s="140"/>
      <c r="AI72" s="141"/>
      <c r="AJ72" s="142" t="str">
        <f t="shared" ref="AJ72:AJ100" si="1">IF(AB72="","",AB72-AF72)</f>
        <v/>
      </c>
      <c r="AK72" s="143"/>
      <c r="AL72" s="143"/>
      <c r="AM72" s="144"/>
      <c r="AN72" s="36" t="str">
        <f>IF(AU72=1,_vst!$C$2,IF(AV72=1,_vst!$C$26,IF(AY72=1,_vst!$C$4,IF(AW72=1,_vst!$C$3,""))))</f>
        <v/>
      </c>
      <c r="AR72" s="106" t="str">
        <f t="shared" ref="AR72:AR100" si="2">IF(R72="","",IF(Z72="",V72,CEILING(V72*Z72,1)))</f>
        <v/>
      </c>
      <c r="AS72" s="106" t="str">
        <f>IF(OR(R72="",AT72=1),"",AB72-AR72)</f>
        <v/>
      </c>
      <c r="AT72" s="15">
        <f>IF(OR(K72=_vst!$B$9,K72=_vst!$B$10,K72=_vst!$B$11,K72=_vst!$B$12),1,IF(K72=_vst!$B$3,2,0))</f>
        <v>0</v>
      </c>
      <c r="AU72" s="15">
        <f>IF(AF72&gt;0,IF(AT72&gt;0,1,0),0)</f>
        <v>0</v>
      </c>
      <c r="AV72" s="15">
        <f t="shared" ref="AV72:AV100" si="3">IF(AND($G$67="Ano",AR72&gt;AB72),1,0)</f>
        <v>0</v>
      </c>
      <c r="AW72" s="17">
        <f t="shared" ref="AW72:AW100" si="4">IF(AF72&gt;AB72,1,0)</f>
        <v>0</v>
      </c>
      <c r="AX72" s="37">
        <f t="shared" ref="AX72:AX100" si="5">IF(OR(Y72&lt;&gt;"",Z72&lt;&gt;""),1,0)</f>
        <v>0</v>
      </c>
      <c r="AY72" s="37">
        <f t="shared" ref="AY72:AY100" si="6">IF(OR(AND(Y72="",Z72&lt;&gt;""),AND(Y72&lt;&gt;"",Z72="")),1,0)</f>
        <v>0</v>
      </c>
      <c r="AZ72" s="17">
        <f ca="1">IF(SUM(AU72:AU100,AV72:AV100,AW72:AW100,AT101,AT104,AY72:AY100,AR112,AR67)=0,0,1)</f>
        <v>0</v>
      </c>
    </row>
    <row r="73" spans="1:52" ht="13.5" customHeight="1" x14ac:dyDescent="0.25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39"/>
      <c r="S73" s="140"/>
      <c r="T73" s="140"/>
      <c r="U73" s="141"/>
      <c r="V73" s="139">
        <v>1000000</v>
      </c>
      <c r="W73" s="140"/>
      <c r="X73" s="141"/>
      <c r="Y73" s="97"/>
      <c r="Z73" s="161"/>
      <c r="AA73" s="162"/>
      <c r="AB73" s="142" t="str">
        <f t="shared" si="0"/>
        <v/>
      </c>
      <c r="AC73" s="143"/>
      <c r="AD73" s="143"/>
      <c r="AE73" s="144"/>
      <c r="AF73" s="139"/>
      <c r="AG73" s="140"/>
      <c r="AH73" s="140"/>
      <c r="AI73" s="141"/>
      <c r="AJ73" s="142" t="str">
        <f t="shared" si="1"/>
        <v/>
      </c>
      <c r="AK73" s="143"/>
      <c r="AL73" s="143"/>
      <c r="AM73" s="144"/>
      <c r="AN73" s="36" t="str">
        <f>IF(AU73=1,_vst!$C$2,IF(AV73=1,_vst!$C$26,IF(AY73=1,_vst!$C$4,IF(AW73=1,_vst!$C$3,""))))</f>
        <v/>
      </c>
      <c r="AR73" s="106" t="str">
        <f t="shared" si="2"/>
        <v/>
      </c>
      <c r="AS73" s="106" t="str">
        <f t="shared" ref="AS73:AS100" si="7">IF(OR(R73="",AT73=1),"",AB73-AR73)</f>
        <v/>
      </c>
      <c r="AT73" s="15">
        <f>IF(OR(K73=_vst!$B$9,K73=_vst!$B$10,K73=_vst!$B$11,K73=_vst!$B$12),1,IF(K73=_vst!$B$3,2,0))</f>
        <v>0</v>
      </c>
      <c r="AU73" s="15">
        <f t="shared" ref="AU73:AU100" si="8">IF(AF73&gt;0,IF(AT73&gt;0,1,0),0)</f>
        <v>0</v>
      </c>
      <c r="AV73" s="15">
        <f t="shared" si="3"/>
        <v>0</v>
      </c>
      <c r="AW73" s="17">
        <f t="shared" si="4"/>
        <v>0</v>
      </c>
      <c r="AX73" s="37">
        <f t="shared" si="5"/>
        <v>0</v>
      </c>
      <c r="AY73" s="37">
        <f t="shared" si="6"/>
        <v>0</v>
      </c>
    </row>
    <row r="74" spans="1:52" ht="14.15" customHeight="1" x14ac:dyDescent="0.25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39"/>
      <c r="S74" s="140"/>
      <c r="T74" s="140"/>
      <c r="U74" s="141"/>
      <c r="V74" s="139"/>
      <c r="W74" s="140"/>
      <c r="X74" s="141"/>
      <c r="Y74" s="97"/>
      <c r="Z74" s="161"/>
      <c r="AA74" s="162"/>
      <c r="AB74" s="142" t="str">
        <f t="shared" si="0"/>
        <v/>
      </c>
      <c r="AC74" s="143"/>
      <c r="AD74" s="143"/>
      <c r="AE74" s="144"/>
      <c r="AF74" s="139"/>
      <c r="AG74" s="140"/>
      <c r="AH74" s="140"/>
      <c r="AI74" s="141"/>
      <c r="AJ74" s="142" t="str">
        <f t="shared" si="1"/>
        <v/>
      </c>
      <c r="AK74" s="143"/>
      <c r="AL74" s="143"/>
      <c r="AM74" s="144"/>
      <c r="AN74" s="36" t="str">
        <f>IF(AU74=1,_vst!$C$2,IF(AV74=1,_vst!$C$26,IF(AY74=1,_vst!$C$4,IF(AW74=1,_vst!$C$3,""))))</f>
        <v/>
      </c>
      <c r="AR74" s="106" t="str">
        <f t="shared" si="2"/>
        <v/>
      </c>
      <c r="AS74" s="106" t="str">
        <f t="shared" si="7"/>
        <v/>
      </c>
      <c r="AT74" s="15">
        <f>IF(OR(K74=_vst!$B$9,K74=_vst!$B$10,K74=_vst!$B$11,K74=_vst!$B$12),1,IF(K74=_vst!$B$3,2,0))</f>
        <v>0</v>
      </c>
      <c r="AU74" s="15">
        <f t="shared" si="8"/>
        <v>0</v>
      </c>
      <c r="AV74" s="15">
        <f t="shared" si="3"/>
        <v>0</v>
      </c>
      <c r="AW74" s="17">
        <f t="shared" si="4"/>
        <v>0</v>
      </c>
      <c r="AX74" s="37">
        <f t="shared" si="5"/>
        <v>0</v>
      </c>
      <c r="AY74" s="37">
        <f t="shared" si="6"/>
        <v>0</v>
      </c>
    </row>
    <row r="75" spans="1:52" ht="14.15" customHeight="1" x14ac:dyDescent="0.25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39"/>
      <c r="S75" s="140"/>
      <c r="T75" s="140"/>
      <c r="U75" s="141"/>
      <c r="V75" s="139"/>
      <c r="W75" s="140"/>
      <c r="X75" s="141"/>
      <c r="Y75" s="97"/>
      <c r="Z75" s="161"/>
      <c r="AA75" s="162"/>
      <c r="AB75" s="142" t="str">
        <f t="shared" si="0"/>
        <v/>
      </c>
      <c r="AC75" s="143"/>
      <c r="AD75" s="143"/>
      <c r="AE75" s="144"/>
      <c r="AF75" s="139"/>
      <c r="AG75" s="140"/>
      <c r="AH75" s="140"/>
      <c r="AI75" s="141"/>
      <c r="AJ75" s="142" t="str">
        <f t="shared" si="1"/>
        <v/>
      </c>
      <c r="AK75" s="143"/>
      <c r="AL75" s="143"/>
      <c r="AM75" s="144"/>
      <c r="AN75" s="36" t="str">
        <f>IF(AU75=1,_vst!$C$2,IF(AV75=1,_vst!$C$26,IF(AY75=1,_vst!$C$4,IF(AW75=1,_vst!$C$3,""))))</f>
        <v/>
      </c>
      <c r="AR75" s="106" t="str">
        <f t="shared" si="2"/>
        <v/>
      </c>
      <c r="AS75" s="106" t="str">
        <f t="shared" si="7"/>
        <v/>
      </c>
      <c r="AT75" s="15">
        <f>IF(OR(K75=_vst!$B$9,K75=_vst!$B$10,K75=_vst!$B$11,K75=_vst!$B$12),1,IF(K75=_vst!$B$3,2,0))</f>
        <v>0</v>
      </c>
      <c r="AU75" s="15">
        <f t="shared" si="8"/>
        <v>0</v>
      </c>
      <c r="AV75" s="15">
        <f t="shared" si="3"/>
        <v>0</v>
      </c>
      <c r="AW75" s="17">
        <f t="shared" si="4"/>
        <v>0</v>
      </c>
      <c r="AX75" s="37">
        <f t="shared" si="5"/>
        <v>0</v>
      </c>
      <c r="AY75" s="37">
        <f t="shared" si="6"/>
        <v>0</v>
      </c>
    </row>
    <row r="76" spans="1:52" ht="14.15" customHeight="1" x14ac:dyDescent="0.25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39"/>
      <c r="S76" s="140"/>
      <c r="T76" s="140"/>
      <c r="U76" s="141"/>
      <c r="V76" s="139"/>
      <c r="W76" s="140"/>
      <c r="X76" s="141"/>
      <c r="Y76" s="97"/>
      <c r="Z76" s="161"/>
      <c r="AA76" s="162"/>
      <c r="AB76" s="142" t="str">
        <f t="shared" si="0"/>
        <v/>
      </c>
      <c r="AC76" s="143"/>
      <c r="AD76" s="143"/>
      <c r="AE76" s="144"/>
      <c r="AF76" s="139"/>
      <c r="AG76" s="140"/>
      <c r="AH76" s="140"/>
      <c r="AI76" s="141"/>
      <c r="AJ76" s="142" t="str">
        <f t="shared" si="1"/>
        <v/>
      </c>
      <c r="AK76" s="143"/>
      <c r="AL76" s="143"/>
      <c r="AM76" s="144"/>
      <c r="AN76" s="36" t="str">
        <f>IF(AU76=1,_vst!$C$2,IF(AV76=1,_vst!$C$26,IF(AY76=1,_vst!$C$4,IF(AW76=1,_vst!$C$3,""))))</f>
        <v/>
      </c>
      <c r="AR76" s="106" t="str">
        <f t="shared" si="2"/>
        <v/>
      </c>
      <c r="AS76" s="106" t="str">
        <f t="shared" si="7"/>
        <v/>
      </c>
      <c r="AT76" s="15">
        <f>IF(OR(K76=_vst!$B$9,K76=_vst!$B$10,K76=_vst!$B$11,K76=_vst!$B$12),1,IF(K76=_vst!$B$3,2,0))</f>
        <v>0</v>
      </c>
      <c r="AU76" s="15">
        <f t="shared" si="8"/>
        <v>0</v>
      </c>
      <c r="AV76" s="15">
        <f t="shared" si="3"/>
        <v>0</v>
      </c>
      <c r="AW76" s="17">
        <f t="shared" si="4"/>
        <v>0</v>
      </c>
      <c r="AX76" s="37">
        <f t="shared" si="5"/>
        <v>0</v>
      </c>
      <c r="AY76" s="37">
        <f t="shared" si="6"/>
        <v>0</v>
      </c>
    </row>
    <row r="77" spans="1:52" ht="14.15" customHeight="1" x14ac:dyDescent="0.25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39"/>
      <c r="S77" s="140"/>
      <c r="T77" s="140"/>
      <c r="U77" s="141"/>
      <c r="V77" s="139"/>
      <c r="W77" s="140"/>
      <c r="X77" s="141"/>
      <c r="Y77" s="97"/>
      <c r="Z77" s="161"/>
      <c r="AA77" s="162"/>
      <c r="AB77" s="142" t="str">
        <f t="shared" si="0"/>
        <v/>
      </c>
      <c r="AC77" s="143"/>
      <c r="AD77" s="143"/>
      <c r="AE77" s="144"/>
      <c r="AF77" s="139"/>
      <c r="AG77" s="140"/>
      <c r="AH77" s="140"/>
      <c r="AI77" s="141"/>
      <c r="AJ77" s="142" t="str">
        <f t="shared" si="1"/>
        <v/>
      </c>
      <c r="AK77" s="143"/>
      <c r="AL77" s="143"/>
      <c r="AM77" s="144"/>
      <c r="AN77" s="36" t="str">
        <f>IF(AU77=1,_vst!$C$2,IF(AV77=1,_vst!$C$26,IF(AY77=1,_vst!$C$4,IF(AW77=1,_vst!$C$3,""))))</f>
        <v/>
      </c>
      <c r="AR77" s="106" t="str">
        <f t="shared" si="2"/>
        <v/>
      </c>
      <c r="AS77" s="106" t="str">
        <f t="shared" si="7"/>
        <v/>
      </c>
      <c r="AT77" s="15">
        <f>IF(OR(K77=_vst!$B$9,K77=_vst!$B$10,K77=_vst!$B$11,K77=_vst!$B$12),1,IF(K77=_vst!$B$3,2,0))</f>
        <v>0</v>
      </c>
      <c r="AU77" s="15">
        <f t="shared" si="8"/>
        <v>0</v>
      </c>
      <c r="AV77" s="15">
        <f t="shared" si="3"/>
        <v>0</v>
      </c>
      <c r="AW77" s="17">
        <f t="shared" si="4"/>
        <v>0</v>
      </c>
      <c r="AX77" s="37">
        <f t="shared" si="5"/>
        <v>0</v>
      </c>
      <c r="AY77" s="37">
        <f t="shared" si="6"/>
        <v>0</v>
      </c>
    </row>
    <row r="78" spans="1:52" ht="14.15" customHeight="1" x14ac:dyDescent="0.25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39"/>
      <c r="S78" s="140"/>
      <c r="T78" s="140"/>
      <c r="U78" s="141"/>
      <c r="V78" s="139"/>
      <c r="W78" s="140"/>
      <c r="X78" s="141"/>
      <c r="Y78" s="97"/>
      <c r="Z78" s="161"/>
      <c r="AA78" s="162"/>
      <c r="AB78" s="142" t="str">
        <f t="shared" si="0"/>
        <v/>
      </c>
      <c r="AC78" s="143"/>
      <c r="AD78" s="143"/>
      <c r="AE78" s="144"/>
      <c r="AF78" s="139"/>
      <c r="AG78" s="140"/>
      <c r="AH78" s="140"/>
      <c r="AI78" s="141"/>
      <c r="AJ78" s="142" t="str">
        <f t="shared" si="1"/>
        <v/>
      </c>
      <c r="AK78" s="143"/>
      <c r="AL78" s="143"/>
      <c r="AM78" s="144"/>
      <c r="AN78" s="36" t="str">
        <f>IF(AU78=1,_vst!$C$2,IF(AV78=1,_vst!$C$26,IF(AY78=1,_vst!$C$4,IF(AW78=1,_vst!$C$3,""))))</f>
        <v/>
      </c>
      <c r="AR78" s="106" t="str">
        <f t="shared" si="2"/>
        <v/>
      </c>
      <c r="AS78" s="106" t="str">
        <f t="shared" si="7"/>
        <v/>
      </c>
      <c r="AT78" s="15">
        <f>IF(OR(K78=_vst!$B$9,K78=_vst!$B$10,K78=_vst!$B$11,K78=_vst!$B$12),1,IF(K78=_vst!$B$3,2,0))</f>
        <v>0</v>
      </c>
      <c r="AU78" s="15">
        <f t="shared" si="8"/>
        <v>0</v>
      </c>
      <c r="AV78" s="15">
        <f t="shared" si="3"/>
        <v>0</v>
      </c>
      <c r="AW78" s="17">
        <f t="shared" si="4"/>
        <v>0</v>
      </c>
      <c r="AX78" s="37">
        <f t="shared" si="5"/>
        <v>0</v>
      </c>
      <c r="AY78" s="37">
        <f t="shared" si="6"/>
        <v>0</v>
      </c>
    </row>
    <row r="79" spans="1:52" ht="14.15" customHeight="1" x14ac:dyDescent="0.25">
      <c r="A79" s="163"/>
      <c r="B79" s="164"/>
      <c r="C79" s="164"/>
      <c r="D79" s="164"/>
      <c r="E79" s="164"/>
      <c r="F79" s="164"/>
      <c r="G79" s="164"/>
      <c r="H79" s="164"/>
      <c r="I79" s="164"/>
      <c r="J79" s="165"/>
      <c r="K79" s="178"/>
      <c r="L79" s="178"/>
      <c r="M79" s="178"/>
      <c r="N79" s="178"/>
      <c r="O79" s="178"/>
      <c r="P79" s="178"/>
      <c r="Q79" s="178"/>
      <c r="R79" s="139"/>
      <c r="S79" s="140"/>
      <c r="T79" s="140"/>
      <c r="U79" s="141"/>
      <c r="V79" s="139"/>
      <c r="W79" s="140"/>
      <c r="X79" s="141"/>
      <c r="Y79" s="97"/>
      <c r="Z79" s="161"/>
      <c r="AA79" s="162"/>
      <c r="AB79" s="142" t="str">
        <f t="shared" si="0"/>
        <v/>
      </c>
      <c r="AC79" s="143"/>
      <c r="AD79" s="143"/>
      <c r="AE79" s="144"/>
      <c r="AF79" s="139"/>
      <c r="AG79" s="140"/>
      <c r="AH79" s="140"/>
      <c r="AI79" s="141"/>
      <c r="AJ79" s="142" t="str">
        <f t="shared" si="1"/>
        <v/>
      </c>
      <c r="AK79" s="143"/>
      <c r="AL79" s="143"/>
      <c r="AM79" s="144"/>
      <c r="AN79" s="36" t="str">
        <f>IF(AU79=1,_vst!$C$2,IF(AV79=1,_vst!$C$26,IF(AY79=1,_vst!$C$4,IF(AW79=1,_vst!$C$3,""))))</f>
        <v/>
      </c>
      <c r="AR79" s="106" t="str">
        <f t="shared" si="2"/>
        <v/>
      </c>
      <c r="AS79" s="106" t="str">
        <f t="shared" si="7"/>
        <v/>
      </c>
      <c r="AT79" s="15">
        <f>IF(OR(K79=_vst!$B$9,K79=_vst!$B$10,K79=_vst!$B$11,K79=_vst!$B$12),1,IF(K79=_vst!$B$3,2,0))</f>
        <v>0</v>
      </c>
      <c r="AU79" s="15">
        <f t="shared" si="8"/>
        <v>0</v>
      </c>
      <c r="AV79" s="15">
        <f t="shared" si="3"/>
        <v>0</v>
      </c>
      <c r="AW79" s="17">
        <f t="shared" si="4"/>
        <v>0</v>
      </c>
      <c r="AX79" s="37">
        <f t="shared" si="5"/>
        <v>0</v>
      </c>
      <c r="AY79" s="37">
        <f t="shared" si="6"/>
        <v>0</v>
      </c>
    </row>
    <row r="80" spans="1:52" ht="14.15" customHeight="1" x14ac:dyDescent="0.25">
      <c r="A80" s="163"/>
      <c r="B80" s="164"/>
      <c r="C80" s="164"/>
      <c r="D80" s="164"/>
      <c r="E80" s="164"/>
      <c r="F80" s="164"/>
      <c r="G80" s="164"/>
      <c r="H80" s="164"/>
      <c r="I80" s="164"/>
      <c r="J80" s="165"/>
      <c r="K80" s="178"/>
      <c r="L80" s="178"/>
      <c r="M80" s="178"/>
      <c r="N80" s="178"/>
      <c r="O80" s="178"/>
      <c r="P80" s="178"/>
      <c r="Q80" s="178"/>
      <c r="R80" s="139"/>
      <c r="S80" s="140"/>
      <c r="T80" s="140"/>
      <c r="U80" s="141"/>
      <c r="V80" s="139"/>
      <c r="W80" s="140"/>
      <c r="X80" s="141"/>
      <c r="Y80" s="97"/>
      <c r="Z80" s="161"/>
      <c r="AA80" s="162"/>
      <c r="AB80" s="142" t="str">
        <f t="shared" si="0"/>
        <v/>
      </c>
      <c r="AC80" s="143"/>
      <c r="AD80" s="143"/>
      <c r="AE80" s="144"/>
      <c r="AF80" s="139"/>
      <c r="AG80" s="140"/>
      <c r="AH80" s="140"/>
      <c r="AI80" s="141"/>
      <c r="AJ80" s="142" t="str">
        <f t="shared" si="1"/>
        <v/>
      </c>
      <c r="AK80" s="143"/>
      <c r="AL80" s="143"/>
      <c r="AM80" s="144"/>
      <c r="AN80" s="36" t="str">
        <f>IF(AU80=1,_vst!$C$2,IF(AV80=1,_vst!$C$26,IF(AY80=1,_vst!$C$4,IF(AW80=1,_vst!$C$3,""))))</f>
        <v/>
      </c>
      <c r="AR80" s="106" t="str">
        <f t="shared" si="2"/>
        <v/>
      </c>
      <c r="AS80" s="106" t="str">
        <f t="shared" si="7"/>
        <v/>
      </c>
      <c r="AT80" s="15">
        <f>IF(OR(K80=_vst!$B$9,K80=_vst!$B$10,K80=_vst!$B$11,K80=_vst!$B$12),1,IF(K80=_vst!$B$3,2,0))</f>
        <v>0</v>
      </c>
      <c r="AU80" s="15">
        <f t="shared" si="8"/>
        <v>0</v>
      </c>
      <c r="AV80" s="15">
        <f t="shared" si="3"/>
        <v>0</v>
      </c>
      <c r="AW80" s="17">
        <f t="shared" si="4"/>
        <v>0</v>
      </c>
      <c r="AX80" s="37">
        <f t="shared" si="5"/>
        <v>0</v>
      </c>
      <c r="AY80" s="37">
        <f t="shared" si="6"/>
        <v>0</v>
      </c>
    </row>
    <row r="81" spans="1:51" ht="14.15" customHeight="1" x14ac:dyDescent="0.25">
      <c r="A81" s="163"/>
      <c r="B81" s="164"/>
      <c r="C81" s="164"/>
      <c r="D81" s="164"/>
      <c r="E81" s="164"/>
      <c r="F81" s="164"/>
      <c r="G81" s="164"/>
      <c r="H81" s="164"/>
      <c r="I81" s="164"/>
      <c r="J81" s="165"/>
      <c r="K81" s="178"/>
      <c r="L81" s="178"/>
      <c r="M81" s="178"/>
      <c r="N81" s="178"/>
      <c r="O81" s="178"/>
      <c r="P81" s="178"/>
      <c r="Q81" s="178"/>
      <c r="R81" s="139"/>
      <c r="S81" s="140"/>
      <c r="T81" s="140"/>
      <c r="U81" s="141"/>
      <c r="V81" s="139"/>
      <c r="W81" s="140"/>
      <c r="X81" s="141"/>
      <c r="Y81" s="97"/>
      <c r="Z81" s="161"/>
      <c r="AA81" s="162"/>
      <c r="AB81" s="142" t="str">
        <f t="shared" si="0"/>
        <v/>
      </c>
      <c r="AC81" s="143"/>
      <c r="AD81" s="143"/>
      <c r="AE81" s="144"/>
      <c r="AF81" s="139"/>
      <c r="AG81" s="140"/>
      <c r="AH81" s="140"/>
      <c r="AI81" s="141"/>
      <c r="AJ81" s="142" t="str">
        <f t="shared" si="1"/>
        <v/>
      </c>
      <c r="AK81" s="143"/>
      <c r="AL81" s="143"/>
      <c r="AM81" s="144"/>
      <c r="AN81" s="36" t="str">
        <f>IF(AU81=1,_vst!$C$2,IF(AV81=1,_vst!$C$26,IF(AY81=1,_vst!$C$4,IF(AW81=1,_vst!$C$3,""))))</f>
        <v/>
      </c>
      <c r="AR81" s="106" t="str">
        <f t="shared" si="2"/>
        <v/>
      </c>
      <c r="AS81" s="106" t="str">
        <f t="shared" si="7"/>
        <v/>
      </c>
      <c r="AT81" s="15">
        <f>IF(OR(K81=_vst!$B$9,K81=_vst!$B$10,K81=_vst!$B$11,K81=_vst!$B$12),1,IF(K81=_vst!$B$3,2,0))</f>
        <v>0</v>
      </c>
      <c r="AU81" s="15">
        <f t="shared" si="8"/>
        <v>0</v>
      </c>
      <c r="AV81" s="15">
        <f t="shared" si="3"/>
        <v>0</v>
      </c>
      <c r="AW81" s="17">
        <f t="shared" si="4"/>
        <v>0</v>
      </c>
      <c r="AX81" s="37">
        <f t="shared" si="5"/>
        <v>0</v>
      </c>
      <c r="AY81" s="37">
        <f t="shared" si="6"/>
        <v>0</v>
      </c>
    </row>
    <row r="82" spans="1:51" ht="14.15" customHeight="1" x14ac:dyDescent="0.25">
      <c r="A82" s="163"/>
      <c r="B82" s="164"/>
      <c r="C82" s="164"/>
      <c r="D82" s="164"/>
      <c r="E82" s="164"/>
      <c r="F82" s="164"/>
      <c r="G82" s="164"/>
      <c r="H82" s="164"/>
      <c r="I82" s="164"/>
      <c r="J82" s="165"/>
      <c r="K82" s="178"/>
      <c r="L82" s="178"/>
      <c r="M82" s="178"/>
      <c r="N82" s="178"/>
      <c r="O82" s="178"/>
      <c r="P82" s="178"/>
      <c r="Q82" s="178"/>
      <c r="R82" s="139"/>
      <c r="S82" s="140"/>
      <c r="T82" s="140"/>
      <c r="U82" s="141"/>
      <c r="V82" s="139"/>
      <c r="W82" s="140"/>
      <c r="X82" s="141"/>
      <c r="Y82" s="97"/>
      <c r="Z82" s="161"/>
      <c r="AA82" s="162"/>
      <c r="AB82" s="142" t="str">
        <f t="shared" si="0"/>
        <v/>
      </c>
      <c r="AC82" s="143"/>
      <c r="AD82" s="143"/>
      <c r="AE82" s="144"/>
      <c r="AF82" s="139"/>
      <c r="AG82" s="140"/>
      <c r="AH82" s="140"/>
      <c r="AI82" s="141"/>
      <c r="AJ82" s="142" t="str">
        <f t="shared" si="1"/>
        <v/>
      </c>
      <c r="AK82" s="143"/>
      <c r="AL82" s="143"/>
      <c r="AM82" s="144"/>
      <c r="AN82" s="36" t="str">
        <f>IF(AU82=1,_vst!$C$2,IF(AV82=1,_vst!$C$26,IF(AY82=1,_vst!$C$4,IF(AW82=1,_vst!$C$3,""))))</f>
        <v/>
      </c>
      <c r="AR82" s="106" t="str">
        <f t="shared" si="2"/>
        <v/>
      </c>
      <c r="AS82" s="106" t="str">
        <f t="shared" si="7"/>
        <v/>
      </c>
      <c r="AT82" s="15">
        <f>IF(OR(K82=_vst!$B$9,K82=_vst!$B$10,K82=_vst!$B$11,K82=_vst!$B$12),1,IF(K82=_vst!$B$3,2,0))</f>
        <v>0</v>
      </c>
      <c r="AU82" s="15">
        <f t="shared" si="8"/>
        <v>0</v>
      </c>
      <c r="AV82" s="15">
        <f t="shared" si="3"/>
        <v>0</v>
      </c>
      <c r="AW82" s="17">
        <f t="shared" si="4"/>
        <v>0</v>
      </c>
      <c r="AX82" s="37">
        <f t="shared" si="5"/>
        <v>0</v>
      </c>
      <c r="AY82" s="37">
        <f t="shared" si="6"/>
        <v>0</v>
      </c>
    </row>
    <row r="83" spans="1:51" ht="14.15" customHeight="1" x14ac:dyDescent="0.25">
      <c r="A83" s="163"/>
      <c r="B83" s="164"/>
      <c r="C83" s="164"/>
      <c r="D83" s="164"/>
      <c r="E83" s="164"/>
      <c r="F83" s="164"/>
      <c r="G83" s="164"/>
      <c r="H83" s="164"/>
      <c r="I83" s="164"/>
      <c r="J83" s="165"/>
      <c r="K83" s="178"/>
      <c r="L83" s="178"/>
      <c r="M83" s="178"/>
      <c r="N83" s="178"/>
      <c r="O83" s="178"/>
      <c r="P83" s="178"/>
      <c r="Q83" s="178"/>
      <c r="R83" s="139"/>
      <c r="S83" s="140"/>
      <c r="T83" s="140"/>
      <c r="U83" s="141"/>
      <c r="V83" s="139"/>
      <c r="W83" s="140"/>
      <c r="X83" s="141"/>
      <c r="Y83" s="97"/>
      <c r="Z83" s="161"/>
      <c r="AA83" s="162"/>
      <c r="AB83" s="142" t="str">
        <f t="shared" si="0"/>
        <v/>
      </c>
      <c r="AC83" s="143"/>
      <c r="AD83" s="143"/>
      <c r="AE83" s="144"/>
      <c r="AF83" s="139"/>
      <c r="AG83" s="140"/>
      <c r="AH83" s="140"/>
      <c r="AI83" s="141"/>
      <c r="AJ83" s="142" t="str">
        <f t="shared" si="1"/>
        <v/>
      </c>
      <c r="AK83" s="143"/>
      <c r="AL83" s="143"/>
      <c r="AM83" s="144"/>
      <c r="AN83" s="36" t="str">
        <f>IF(AU83=1,_vst!$C$2,IF(AV83=1,_vst!$C$26,IF(AY83=1,_vst!$C$4,IF(AW83=1,_vst!$C$3,""))))</f>
        <v/>
      </c>
      <c r="AR83" s="106" t="str">
        <f t="shared" si="2"/>
        <v/>
      </c>
      <c r="AS83" s="106" t="str">
        <f t="shared" si="7"/>
        <v/>
      </c>
      <c r="AT83" s="15">
        <f>IF(OR(K83=_vst!$B$9,K83=_vst!$B$10,K83=_vst!$B$11,K83=_vst!$B$12),1,IF(K83=_vst!$B$3,2,0))</f>
        <v>0</v>
      </c>
      <c r="AU83" s="15">
        <f t="shared" si="8"/>
        <v>0</v>
      </c>
      <c r="AV83" s="15">
        <f t="shared" si="3"/>
        <v>0</v>
      </c>
      <c r="AW83" s="17">
        <f t="shared" si="4"/>
        <v>0</v>
      </c>
      <c r="AX83" s="37">
        <f t="shared" si="5"/>
        <v>0</v>
      </c>
      <c r="AY83" s="37">
        <f t="shared" si="6"/>
        <v>0</v>
      </c>
    </row>
    <row r="84" spans="1:51" ht="14.15" customHeight="1" x14ac:dyDescent="0.25">
      <c r="A84" s="163"/>
      <c r="B84" s="164"/>
      <c r="C84" s="164"/>
      <c r="D84" s="164"/>
      <c r="E84" s="164"/>
      <c r="F84" s="164"/>
      <c r="G84" s="164"/>
      <c r="H84" s="164"/>
      <c r="I84" s="164"/>
      <c r="J84" s="165"/>
      <c r="K84" s="178"/>
      <c r="L84" s="178"/>
      <c r="M84" s="178"/>
      <c r="N84" s="178"/>
      <c r="O84" s="178"/>
      <c r="P84" s="178"/>
      <c r="Q84" s="178"/>
      <c r="R84" s="139"/>
      <c r="S84" s="140"/>
      <c r="T84" s="140"/>
      <c r="U84" s="141"/>
      <c r="V84" s="139"/>
      <c r="W84" s="140"/>
      <c r="X84" s="141"/>
      <c r="Y84" s="97"/>
      <c r="Z84" s="161"/>
      <c r="AA84" s="162"/>
      <c r="AB84" s="142" t="str">
        <f t="shared" si="0"/>
        <v/>
      </c>
      <c r="AC84" s="143"/>
      <c r="AD84" s="143"/>
      <c r="AE84" s="144"/>
      <c r="AF84" s="139"/>
      <c r="AG84" s="140"/>
      <c r="AH84" s="140"/>
      <c r="AI84" s="141"/>
      <c r="AJ84" s="142" t="str">
        <f t="shared" si="1"/>
        <v/>
      </c>
      <c r="AK84" s="143"/>
      <c r="AL84" s="143"/>
      <c r="AM84" s="144"/>
      <c r="AN84" s="36" t="str">
        <f>IF(AU84=1,_vst!$C$2,IF(AV84=1,_vst!$C$26,IF(AY84=1,_vst!$C$4,IF(AW84=1,_vst!$C$3,""))))</f>
        <v/>
      </c>
      <c r="AR84" s="106" t="str">
        <f t="shared" si="2"/>
        <v/>
      </c>
      <c r="AS84" s="106" t="str">
        <f t="shared" si="7"/>
        <v/>
      </c>
      <c r="AT84" s="15">
        <f>IF(OR(K84=_vst!$B$9,K84=_vst!$B$10,K84=_vst!$B$11,K84=_vst!$B$12),1,IF(K84=_vst!$B$3,2,0))</f>
        <v>0</v>
      </c>
      <c r="AU84" s="15">
        <f t="shared" si="8"/>
        <v>0</v>
      </c>
      <c r="AV84" s="15">
        <f t="shared" si="3"/>
        <v>0</v>
      </c>
      <c r="AW84" s="17">
        <f t="shared" si="4"/>
        <v>0</v>
      </c>
      <c r="AX84" s="37">
        <f t="shared" si="5"/>
        <v>0</v>
      </c>
      <c r="AY84" s="37">
        <f t="shared" si="6"/>
        <v>0</v>
      </c>
    </row>
    <row r="85" spans="1:51" ht="14.15" customHeight="1" x14ac:dyDescent="0.25">
      <c r="A85" s="163"/>
      <c r="B85" s="164"/>
      <c r="C85" s="164"/>
      <c r="D85" s="164"/>
      <c r="E85" s="164"/>
      <c r="F85" s="164"/>
      <c r="G85" s="164"/>
      <c r="H85" s="164"/>
      <c r="I85" s="164"/>
      <c r="J85" s="165"/>
      <c r="K85" s="178"/>
      <c r="L85" s="178"/>
      <c r="M85" s="178"/>
      <c r="N85" s="178"/>
      <c r="O85" s="178"/>
      <c r="P85" s="178"/>
      <c r="Q85" s="178"/>
      <c r="R85" s="139"/>
      <c r="S85" s="140"/>
      <c r="T85" s="140"/>
      <c r="U85" s="141"/>
      <c r="V85" s="139"/>
      <c r="W85" s="140"/>
      <c r="X85" s="141"/>
      <c r="Y85" s="97"/>
      <c r="Z85" s="161"/>
      <c r="AA85" s="162"/>
      <c r="AB85" s="142" t="str">
        <f t="shared" si="0"/>
        <v/>
      </c>
      <c r="AC85" s="143"/>
      <c r="AD85" s="143"/>
      <c r="AE85" s="144"/>
      <c r="AF85" s="139"/>
      <c r="AG85" s="140"/>
      <c r="AH85" s="140"/>
      <c r="AI85" s="141"/>
      <c r="AJ85" s="142" t="str">
        <f t="shared" si="1"/>
        <v/>
      </c>
      <c r="AK85" s="143"/>
      <c r="AL85" s="143"/>
      <c r="AM85" s="144"/>
      <c r="AN85" s="36" t="str">
        <f>IF(AU85=1,_vst!$C$2,IF(AV85=1,_vst!$C$26,IF(AY85=1,_vst!$C$4,IF(AW85=1,_vst!$C$3,""))))</f>
        <v/>
      </c>
      <c r="AR85" s="106" t="str">
        <f t="shared" si="2"/>
        <v/>
      </c>
      <c r="AS85" s="106" t="str">
        <f t="shared" si="7"/>
        <v/>
      </c>
      <c r="AT85" s="15">
        <f>IF(OR(K85=_vst!$B$9,K85=_vst!$B$10,K85=_vst!$B$11,K85=_vst!$B$12),1,IF(K85=_vst!$B$3,2,0))</f>
        <v>0</v>
      </c>
      <c r="AU85" s="15">
        <f t="shared" si="8"/>
        <v>0</v>
      </c>
      <c r="AV85" s="15">
        <f t="shared" si="3"/>
        <v>0</v>
      </c>
      <c r="AW85" s="17">
        <f t="shared" si="4"/>
        <v>0</v>
      </c>
      <c r="AX85" s="37">
        <f t="shared" si="5"/>
        <v>0</v>
      </c>
      <c r="AY85" s="37">
        <f t="shared" si="6"/>
        <v>0</v>
      </c>
    </row>
    <row r="86" spans="1:51" ht="14.15" customHeight="1" x14ac:dyDescent="0.25">
      <c r="A86" s="163"/>
      <c r="B86" s="164"/>
      <c r="C86" s="164"/>
      <c r="D86" s="164"/>
      <c r="E86" s="164"/>
      <c r="F86" s="164"/>
      <c r="G86" s="164"/>
      <c r="H86" s="164"/>
      <c r="I86" s="164"/>
      <c r="J86" s="165"/>
      <c r="K86" s="178"/>
      <c r="L86" s="178"/>
      <c r="M86" s="178"/>
      <c r="N86" s="178"/>
      <c r="O86" s="178"/>
      <c r="P86" s="178"/>
      <c r="Q86" s="178"/>
      <c r="R86" s="139"/>
      <c r="S86" s="140"/>
      <c r="T86" s="140"/>
      <c r="U86" s="141"/>
      <c r="V86" s="139"/>
      <c r="W86" s="140"/>
      <c r="X86" s="141"/>
      <c r="Y86" s="97"/>
      <c r="Z86" s="161"/>
      <c r="AA86" s="162"/>
      <c r="AB86" s="142" t="str">
        <f t="shared" si="0"/>
        <v/>
      </c>
      <c r="AC86" s="143"/>
      <c r="AD86" s="143"/>
      <c r="AE86" s="144"/>
      <c r="AF86" s="139"/>
      <c r="AG86" s="140"/>
      <c r="AH86" s="140"/>
      <c r="AI86" s="141"/>
      <c r="AJ86" s="142" t="str">
        <f t="shared" si="1"/>
        <v/>
      </c>
      <c r="AK86" s="143"/>
      <c r="AL86" s="143"/>
      <c r="AM86" s="144"/>
      <c r="AN86" s="36" t="str">
        <f>IF(AU86=1,_vst!$C$2,IF(AV86=1,_vst!$C$26,IF(AY86=1,_vst!$C$4,IF(AW86=1,_vst!$C$3,""))))</f>
        <v/>
      </c>
      <c r="AR86" s="106" t="str">
        <f t="shared" si="2"/>
        <v/>
      </c>
      <c r="AS86" s="106" t="str">
        <f t="shared" si="7"/>
        <v/>
      </c>
      <c r="AT86" s="15">
        <f>IF(OR(K86=_vst!$B$9,K86=_vst!$B$10,K86=_vst!$B$11,K86=_vst!$B$12),1,IF(K86=_vst!$B$3,2,0))</f>
        <v>0</v>
      </c>
      <c r="AU86" s="15">
        <f t="shared" si="8"/>
        <v>0</v>
      </c>
      <c r="AV86" s="15">
        <f t="shared" si="3"/>
        <v>0</v>
      </c>
      <c r="AW86" s="17">
        <f t="shared" si="4"/>
        <v>0</v>
      </c>
      <c r="AX86" s="37">
        <f t="shared" si="5"/>
        <v>0</v>
      </c>
      <c r="AY86" s="37">
        <f t="shared" si="6"/>
        <v>0</v>
      </c>
    </row>
    <row r="87" spans="1:51" ht="14.15" customHeight="1" x14ac:dyDescent="0.25">
      <c r="A87" s="163"/>
      <c r="B87" s="164"/>
      <c r="C87" s="164"/>
      <c r="D87" s="164"/>
      <c r="E87" s="164"/>
      <c r="F87" s="164"/>
      <c r="G87" s="164"/>
      <c r="H87" s="164"/>
      <c r="I87" s="164"/>
      <c r="J87" s="165"/>
      <c r="K87" s="178"/>
      <c r="L87" s="178"/>
      <c r="M87" s="178"/>
      <c r="N87" s="178"/>
      <c r="O87" s="178"/>
      <c r="P87" s="178"/>
      <c r="Q87" s="178"/>
      <c r="R87" s="139"/>
      <c r="S87" s="140"/>
      <c r="T87" s="140"/>
      <c r="U87" s="141"/>
      <c r="V87" s="139"/>
      <c r="W87" s="140"/>
      <c r="X87" s="141"/>
      <c r="Y87" s="97"/>
      <c r="Z87" s="161"/>
      <c r="AA87" s="162"/>
      <c r="AB87" s="142" t="str">
        <f t="shared" si="0"/>
        <v/>
      </c>
      <c r="AC87" s="143"/>
      <c r="AD87" s="143"/>
      <c r="AE87" s="144"/>
      <c r="AF87" s="139"/>
      <c r="AG87" s="140"/>
      <c r="AH87" s="140"/>
      <c r="AI87" s="141"/>
      <c r="AJ87" s="142" t="str">
        <f t="shared" si="1"/>
        <v/>
      </c>
      <c r="AK87" s="143"/>
      <c r="AL87" s="143"/>
      <c r="AM87" s="144"/>
      <c r="AN87" s="36" t="str">
        <f>IF(AU87=1,_vst!$C$2,IF(AV87=1,_vst!$C$26,IF(AY87=1,_vst!$C$4,IF(AW87=1,_vst!$C$3,""))))</f>
        <v/>
      </c>
      <c r="AR87" s="106" t="str">
        <f t="shared" si="2"/>
        <v/>
      </c>
      <c r="AS87" s="106" t="str">
        <f t="shared" si="7"/>
        <v/>
      </c>
      <c r="AT87" s="15">
        <f>IF(OR(K87=_vst!$B$9,K87=_vst!$B$10,K87=_vst!$B$11,K87=_vst!$B$12),1,IF(K87=_vst!$B$3,2,0))</f>
        <v>0</v>
      </c>
      <c r="AU87" s="15">
        <f t="shared" si="8"/>
        <v>0</v>
      </c>
      <c r="AV87" s="15">
        <f t="shared" si="3"/>
        <v>0</v>
      </c>
      <c r="AW87" s="17">
        <f t="shared" si="4"/>
        <v>0</v>
      </c>
      <c r="AX87" s="37">
        <f t="shared" si="5"/>
        <v>0</v>
      </c>
      <c r="AY87" s="37">
        <f t="shared" si="6"/>
        <v>0</v>
      </c>
    </row>
    <row r="88" spans="1:51" ht="14.15" customHeight="1" x14ac:dyDescent="0.25">
      <c r="A88" s="163"/>
      <c r="B88" s="164"/>
      <c r="C88" s="164"/>
      <c r="D88" s="164"/>
      <c r="E88" s="164"/>
      <c r="F88" s="164"/>
      <c r="G88" s="164"/>
      <c r="H88" s="164"/>
      <c r="I88" s="164"/>
      <c r="J88" s="165"/>
      <c r="K88" s="178"/>
      <c r="L88" s="178"/>
      <c r="M88" s="178"/>
      <c r="N88" s="178"/>
      <c r="O88" s="178"/>
      <c r="P88" s="178"/>
      <c r="Q88" s="178"/>
      <c r="R88" s="139"/>
      <c r="S88" s="140"/>
      <c r="T88" s="140"/>
      <c r="U88" s="141"/>
      <c r="V88" s="139"/>
      <c r="W88" s="140"/>
      <c r="X88" s="141"/>
      <c r="Y88" s="97"/>
      <c r="Z88" s="161"/>
      <c r="AA88" s="162"/>
      <c r="AB88" s="142" t="str">
        <f t="shared" si="0"/>
        <v/>
      </c>
      <c r="AC88" s="143"/>
      <c r="AD88" s="143"/>
      <c r="AE88" s="144"/>
      <c r="AF88" s="139"/>
      <c r="AG88" s="140"/>
      <c r="AH88" s="140"/>
      <c r="AI88" s="141"/>
      <c r="AJ88" s="142" t="str">
        <f t="shared" si="1"/>
        <v/>
      </c>
      <c r="AK88" s="143"/>
      <c r="AL88" s="143"/>
      <c r="AM88" s="144"/>
      <c r="AN88" s="36" t="str">
        <f>IF(AU88=1,_vst!$C$2,IF(AV88=1,_vst!$C$26,IF(AY88=1,_vst!$C$4,IF(AW88=1,_vst!$C$3,""))))</f>
        <v/>
      </c>
      <c r="AR88" s="106" t="str">
        <f t="shared" si="2"/>
        <v/>
      </c>
      <c r="AS88" s="106" t="str">
        <f t="shared" si="7"/>
        <v/>
      </c>
      <c r="AT88" s="15">
        <f>IF(OR(K88=_vst!$B$9,K88=_vst!$B$10,K88=_vst!$B$11,K88=_vst!$B$12),1,IF(K88=_vst!$B$3,2,0))</f>
        <v>0</v>
      </c>
      <c r="AU88" s="15">
        <f t="shared" si="8"/>
        <v>0</v>
      </c>
      <c r="AV88" s="15">
        <f t="shared" si="3"/>
        <v>0</v>
      </c>
      <c r="AW88" s="17">
        <f t="shared" si="4"/>
        <v>0</v>
      </c>
      <c r="AX88" s="37">
        <f t="shared" si="5"/>
        <v>0</v>
      </c>
      <c r="AY88" s="37">
        <f t="shared" si="6"/>
        <v>0</v>
      </c>
    </row>
    <row r="89" spans="1:51" ht="14.15" customHeight="1" x14ac:dyDescent="0.25">
      <c r="A89" s="163"/>
      <c r="B89" s="164"/>
      <c r="C89" s="164"/>
      <c r="D89" s="164"/>
      <c r="E89" s="164"/>
      <c r="F89" s="164"/>
      <c r="G89" s="164"/>
      <c r="H89" s="164"/>
      <c r="I89" s="164"/>
      <c r="J89" s="165"/>
      <c r="K89" s="178"/>
      <c r="L89" s="178"/>
      <c r="M89" s="178"/>
      <c r="N89" s="178"/>
      <c r="O89" s="178"/>
      <c r="P89" s="178"/>
      <c r="Q89" s="178"/>
      <c r="R89" s="139"/>
      <c r="S89" s="140"/>
      <c r="T89" s="140"/>
      <c r="U89" s="141"/>
      <c r="V89" s="139"/>
      <c r="W89" s="140"/>
      <c r="X89" s="141"/>
      <c r="Y89" s="97"/>
      <c r="Z89" s="161"/>
      <c r="AA89" s="162"/>
      <c r="AB89" s="142" t="str">
        <f t="shared" si="0"/>
        <v/>
      </c>
      <c r="AC89" s="143"/>
      <c r="AD89" s="143"/>
      <c r="AE89" s="144"/>
      <c r="AF89" s="139"/>
      <c r="AG89" s="140"/>
      <c r="AH89" s="140"/>
      <c r="AI89" s="141"/>
      <c r="AJ89" s="142" t="str">
        <f t="shared" si="1"/>
        <v/>
      </c>
      <c r="AK89" s="143"/>
      <c r="AL89" s="143"/>
      <c r="AM89" s="144"/>
      <c r="AN89" s="36" t="str">
        <f>IF(AU89=1,_vst!$C$2,IF(AV89=1,_vst!$C$26,IF(AY89=1,_vst!$C$4,IF(AW89=1,_vst!$C$3,""))))</f>
        <v/>
      </c>
      <c r="AR89" s="106" t="str">
        <f t="shared" si="2"/>
        <v/>
      </c>
      <c r="AS89" s="106" t="str">
        <f t="shared" si="7"/>
        <v/>
      </c>
      <c r="AT89" s="15">
        <f>IF(OR(K89=_vst!$B$9,K89=_vst!$B$10,K89=_vst!$B$11,K89=_vst!$B$12),1,IF(K89=_vst!$B$3,2,0))</f>
        <v>0</v>
      </c>
      <c r="AU89" s="15">
        <f t="shared" si="8"/>
        <v>0</v>
      </c>
      <c r="AV89" s="15">
        <f t="shared" si="3"/>
        <v>0</v>
      </c>
      <c r="AW89" s="17">
        <f t="shared" si="4"/>
        <v>0</v>
      </c>
      <c r="AX89" s="37">
        <f t="shared" si="5"/>
        <v>0</v>
      </c>
      <c r="AY89" s="37">
        <f t="shared" si="6"/>
        <v>0</v>
      </c>
    </row>
    <row r="90" spans="1:51" ht="14.15" customHeight="1" x14ac:dyDescent="0.25">
      <c r="A90" s="163"/>
      <c r="B90" s="164"/>
      <c r="C90" s="164"/>
      <c r="D90" s="164"/>
      <c r="E90" s="164"/>
      <c r="F90" s="164"/>
      <c r="G90" s="164"/>
      <c r="H90" s="164"/>
      <c r="I90" s="164"/>
      <c r="J90" s="165"/>
      <c r="K90" s="163"/>
      <c r="L90" s="164"/>
      <c r="M90" s="164"/>
      <c r="N90" s="164"/>
      <c r="O90" s="164"/>
      <c r="P90" s="164"/>
      <c r="Q90" s="165"/>
      <c r="R90" s="139"/>
      <c r="S90" s="140"/>
      <c r="T90" s="140"/>
      <c r="U90" s="141"/>
      <c r="V90" s="139"/>
      <c r="W90" s="140"/>
      <c r="X90" s="141"/>
      <c r="Y90" s="97"/>
      <c r="Z90" s="161"/>
      <c r="AA90" s="162"/>
      <c r="AB90" s="142" t="str">
        <f t="shared" si="0"/>
        <v/>
      </c>
      <c r="AC90" s="143"/>
      <c r="AD90" s="143"/>
      <c r="AE90" s="144"/>
      <c r="AF90" s="139"/>
      <c r="AG90" s="140"/>
      <c r="AH90" s="140"/>
      <c r="AI90" s="141"/>
      <c r="AJ90" s="142" t="str">
        <f t="shared" si="1"/>
        <v/>
      </c>
      <c r="AK90" s="143"/>
      <c r="AL90" s="143"/>
      <c r="AM90" s="144"/>
      <c r="AN90" s="36" t="str">
        <f>IF(AU90=1,_vst!$C$2,IF(AV90=1,_vst!$C$26,IF(AY90=1,_vst!$C$4,IF(AW90=1,_vst!$C$3,""))))</f>
        <v/>
      </c>
      <c r="AR90" s="106" t="str">
        <f t="shared" si="2"/>
        <v/>
      </c>
      <c r="AS90" s="106" t="str">
        <f t="shared" si="7"/>
        <v/>
      </c>
      <c r="AT90" s="15">
        <f>IF(OR(K90=_vst!$B$9,K90=_vst!$B$10,K90=_vst!$B$11,K90=_vst!$B$12),1,IF(K90=_vst!$B$3,2,0))</f>
        <v>0</v>
      </c>
      <c r="AU90" s="15">
        <f t="shared" si="8"/>
        <v>0</v>
      </c>
      <c r="AV90" s="15">
        <f t="shared" si="3"/>
        <v>0</v>
      </c>
      <c r="AW90" s="17">
        <f t="shared" si="4"/>
        <v>0</v>
      </c>
      <c r="AX90" s="37">
        <f t="shared" si="5"/>
        <v>0</v>
      </c>
      <c r="AY90" s="37">
        <f t="shared" si="6"/>
        <v>0</v>
      </c>
    </row>
    <row r="91" spans="1:51" ht="14.15" customHeight="1" x14ac:dyDescent="0.25">
      <c r="A91" s="163"/>
      <c r="B91" s="164"/>
      <c r="C91" s="164"/>
      <c r="D91" s="164"/>
      <c r="E91" s="164"/>
      <c r="F91" s="164"/>
      <c r="G91" s="164"/>
      <c r="H91" s="164"/>
      <c r="I91" s="164"/>
      <c r="J91" s="165"/>
      <c r="K91" s="163"/>
      <c r="L91" s="164"/>
      <c r="M91" s="164"/>
      <c r="N91" s="164"/>
      <c r="O91" s="164"/>
      <c r="P91" s="164"/>
      <c r="Q91" s="165"/>
      <c r="R91" s="139"/>
      <c r="S91" s="140"/>
      <c r="T91" s="140"/>
      <c r="U91" s="141"/>
      <c r="V91" s="139"/>
      <c r="W91" s="140"/>
      <c r="X91" s="141"/>
      <c r="Y91" s="97"/>
      <c r="Z91" s="161"/>
      <c r="AA91" s="162"/>
      <c r="AB91" s="142" t="str">
        <f t="shared" si="0"/>
        <v/>
      </c>
      <c r="AC91" s="143"/>
      <c r="AD91" s="143"/>
      <c r="AE91" s="144"/>
      <c r="AF91" s="139"/>
      <c r="AG91" s="140"/>
      <c r="AH91" s="140"/>
      <c r="AI91" s="141"/>
      <c r="AJ91" s="142" t="str">
        <f t="shared" si="1"/>
        <v/>
      </c>
      <c r="AK91" s="143"/>
      <c r="AL91" s="143"/>
      <c r="AM91" s="144"/>
      <c r="AN91" s="36" t="str">
        <f>IF(AU91=1,_vst!$C$2,IF(AV91=1,_vst!$C$26,IF(AY91=1,_vst!$C$4,IF(AW91=1,_vst!$C$3,""))))</f>
        <v/>
      </c>
      <c r="AR91" s="106" t="str">
        <f t="shared" si="2"/>
        <v/>
      </c>
      <c r="AS91" s="106" t="str">
        <f t="shared" si="7"/>
        <v/>
      </c>
      <c r="AT91" s="15">
        <f>IF(OR(K91=_vst!$B$9,K91=_vst!$B$10,K91=_vst!$B$11,K91=_vst!$B$12),1,IF(K91=_vst!$B$3,2,0))</f>
        <v>0</v>
      </c>
      <c r="AU91" s="15">
        <f t="shared" si="8"/>
        <v>0</v>
      </c>
      <c r="AV91" s="15">
        <f t="shared" si="3"/>
        <v>0</v>
      </c>
      <c r="AW91" s="17">
        <f t="shared" si="4"/>
        <v>0</v>
      </c>
      <c r="AX91" s="37">
        <f t="shared" si="5"/>
        <v>0</v>
      </c>
      <c r="AY91" s="37">
        <f t="shared" si="6"/>
        <v>0</v>
      </c>
    </row>
    <row r="92" spans="1:51" ht="14.15" customHeight="1" x14ac:dyDescent="0.25">
      <c r="A92" s="163"/>
      <c r="B92" s="164"/>
      <c r="C92" s="164"/>
      <c r="D92" s="164"/>
      <c r="E92" s="164"/>
      <c r="F92" s="164"/>
      <c r="G92" s="164"/>
      <c r="H92" s="164"/>
      <c r="I92" s="164"/>
      <c r="J92" s="165"/>
      <c r="K92" s="163"/>
      <c r="L92" s="164"/>
      <c r="M92" s="164"/>
      <c r="N92" s="164"/>
      <c r="O92" s="164"/>
      <c r="P92" s="164"/>
      <c r="Q92" s="165"/>
      <c r="R92" s="139"/>
      <c r="S92" s="140"/>
      <c r="T92" s="140"/>
      <c r="U92" s="141"/>
      <c r="V92" s="139"/>
      <c r="W92" s="140"/>
      <c r="X92" s="141"/>
      <c r="Y92" s="97"/>
      <c r="Z92" s="161"/>
      <c r="AA92" s="162"/>
      <c r="AB92" s="142" t="str">
        <f t="shared" si="0"/>
        <v/>
      </c>
      <c r="AC92" s="143"/>
      <c r="AD92" s="143"/>
      <c r="AE92" s="144"/>
      <c r="AF92" s="139"/>
      <c r="AG92" s="140"/>
      <c r="AH92" s="140"/>
      <c r="AI92" s="141"/>
      <c r="AJ92" s="142" t="str">
        <f t="shared" si="1"/>
        <v/>
      </c>
      <c r="AK92" s="143"/>
      <c r="AL92" s="143"/>
      <c r="AM92" s="144"/>
      <c r="AN92" s="36" t="str">
        <f>IF(AU92=1,_vst!$C$2,IF(AV92=1,_vst!$C$26,IF(AY92=1,_vst!$C$4,IF(AW92=1,_vst!$C$3,""))))</f>
        <v/>
      </c>
      <c r="AR92" s="106" t="str">
        <f t="shared" si="2"/>
        <v/>
      </c>
      <c r="AS92" s="106" t="str">
        <f t="shared" si="7"/>
        <v/>
      </c>
      <c r="AT92" s="15">
        <f>IF(OR(K92=_vst!$B$9,K92=_vst!$B$10,K92=_vst!$B$11,K92=_vst!$B$12),1,IF(K92=_vst!$B$3,2,0))</f>
        <v>0</v>
      </c>
      <c r="AU92" s="15">
        <f t="shared" si="8"/>
        <v>0</v>
      </c>
      <c r="AV92" s="15">
        <f t="shared" si="3"/>
        <v>0</v>
      </c>
      <c r="AW92" s="17">
        <f t="shared" si="4"/>
        <v>0</v>
      </c>
      <c r="AX92" s="37">
        <f t="shared" si="5"/>
        <v>0</v>
      </c>
      <c r="AY92" s="37">
        <f t="shared" si="6"/>
        <v>0</v>
      </c>
    </row>
    <row r="93" spans="1:51" ht="14.15" customHeight="1" x14ac:dyDescent="0.25">
      <c r="A93" s="163"/>
      <c r="B93" s="164"/>
      <c r="C93" s="164"/>
      <c r="D93" s="164"/>
      <c r="E93" s="164"/>
      <c r="F93" s="164"/>
      <c r="G93" s="164"/>
      <c r="H93" s="164"/>
      <c r="I93" s="164"/>
      <c r="J93" s="165"/>
      <c r="K93" s="163"/>
      <c r="L93" s="164"/>
      <c r="M93" s="164"/>
      <c r="N93" s="164"/>
      <c r="O93" s="164"/>
      <c r="P93" s="164"/>
      <c r="Q93" s="165"/>
      <c r="R93" s="139"/>
      <c r="S93" s="140"/>
      <c r="T93" s="140"/>
      <c r="U93" s="141"/>
      <c r="V93" s="139"/>
      <c r="W93" s="140"/>
      <c r="X93" s="141"/>
      <c r="Y93" s="97"/>
      <c r="Z93" s="161"/>
      <c r="AA93" s="162"/>
      <c r="AB93" s="142" t="str">
        <f t="shared" si="0"/>
        <v/>
      </c>
      <c r="AC93" s="143"/>
      <c r="AD93" s="143"/>
      <c r="AE93" s="144"/>
      <c r="AF93" s="139"/>
      <c r="AG93" s="140"/>
      <c r="AH93" s="140"/>
      <c r="AI93" s="141"/>
      <c r="AJ93" s="142" t="str">
        <f t="shared" si="1"/>
        <v/>
      </c>
      <c r="AK93" s="143"/>
      <c r="AL93" s="143"/>
      <c r="AM93" s="144"/>
      <c r="AN93" s="36" t="str">
        <f>IF(AU93=1,_vst!$C$2,IF(AV93=1,_vst!$C$26,IF(AY93=1,_vst!$C$4,IF(AW93=1,_vst!$C$3,""))))</f>
        <v/>
      </c>
      <c r="AR93" s="106" t="str">
        <f t="shared" si="2"/>
        <v/>
      </c>
      <c r="AS93" s="106" t="str">
        <f t="shared" si="7"/>
        <v/>
      </c>
      <c r="AT93" s="15">
        <f>IF(OR(K93=_vst!$B$9,K93=_vst!$B$10,K93=_vst!$B$11,K93=_vst!$B$12),1,IF(K93=_vst!$B$3,2,0))</f>
        <v>0</v>
      </c>
      <c r="AU93" s="15">
        <f t="shared" si="8"/>
        <v>0</v>
      </c>
      <c r="AV93" s="15">
        <f t="shared" si="3"/>
        <v>0</v>
      </c>
      <c r="AW93" s="17">
        <f t="shared" si="4"/>
        <v>0</v>
      </c>
      <c r="AX93" s="37">
        <f t="shared" si="5"/>
        <v>0</v>
      </c>
      <c r="AY93" s="37">
        <f t="shared" si="6"/>
        <v>0</v>
      </c>
    </row>
    <row r="94" spans="1:51" ht="14.15" customHeight="1" x14ac:dyDescent="0.25">
      <c r="A94" s="163"/>
      <c r="B94" s="164"/>
      <c r="C94" s="164"/>
      <c r="D94" s="164"/>
      <c r="E94" s="164"/>
      <c r="F94" s="164"/>
      <c r="G94" s="164"/>
      <c r="H94" s="164"/>
      <c r="I94" s="164"/>
      <c r="J94" s="165"/>
      <c r="K94" s="178"/>
      <c r="L94" s="178"/>
      <c r="M94" s="178"/>
      <c r="N94" s="178"/>
      <c r="O94" s="178"/>
      <c r="P94" s="178"/>
      <c r="Q94" s="178"/>
      <c r="R94" s="139"/>
      <c r="S94" s="140"/>
      <c r="T94" s="140"/>
      <c r="U94" s="141"/>
      <c r="V94" s="139"/>
      <c r="W94" s="140"/>
      <c r="X94" s="141"/>
      <c r="Y94" s="97"/>
      <c r="Z94" s="161"/>
      <c r="AA94" s="162"/>
      <c r="AB94" s="142" t="str">
        <f t="shared" si="0"/>
        <v/>
      </c>
      <c r="AC94" s="143"/>
      <c r="AD94" s="143"/>
      <c r="AE94" s="144"/>
      <c r="AF94" s="139"/>
      <c r="AG94" s="140"/>
      <c r="AH94" s="140"/>
      <c r="AI94" s="141"/>
      <c r="AJ94" s="142" t="str">
        <f t="shared" si="1"/>
        <v/>
      </c>
      <c r="AK94" s="143"/>
      <c r="AL94" s="143"/>
      <c r="AM94" s="144"/>
      <c r="AN94" s="36" t="str">
        <f>IF(AU94=1,_vst!$C$2,IF(AV94=1,_vst!$C$26,IF(AY94=1,_vst!$C$4,IF(AW94=1,_vst!$C$3,""))))</f>
        <v/>
      </c>
      <c r="AR94" s="106" t="str">
        <f t="shared" si="2"/>
        <v/>
      </c>
      <c r="AS94" s="106" t="str">
        <f t="shared" si="7"/>
        <v/>
      </c>
      <c r="AT94" s="15">
        <f>IF(OR(K94=_vst!$B$9,K94=_vst!$B$10,K94=_vst!$B$11,K94=_vst!$B$12),1,IF(K94=_vst!$B$3,2,0))</f>
        <v>0</v>
      </c>
      <c r="AU94" s="15">
        <f t="shared" si="8"/>
        <v>0</v>
      </c>
      <c r="AV94" s="15">
        <f t="shared" si="3"/>
        <v>0</v>
      </c>
      <c r="AW94" s="17">
        <f t="shared" si="4"/>
        <v>0</v>
      </c>
      <c r="AX94" s="37">
        <f t="shared" si="5"/>
        <v>0</v>
      </c>
      <c r="AY94" s="37">
        <f t="shared" si="6"/>
        <v>0</v>
      </c>
    </row>
    <row r="95" spans="1:51" ht="14.15" customHeight="1" x14ac:dyDescent="0.25">
      <c r="A95" s="163"/>
      <c r="B95" s="164"/>
      <c r="C95" s="164"/>
      <c r="D95" s="164"/>
      <c r="E95" s="164"/>
      <c r="F95" s="164"/>
      <c r="G95" s="164"/>
      <c r="H95" s="164"/>
      <c r="I95" s="164"/>
      <c r="J95" s="165"/>
      <c r="K95" s="178"/>
      <c r="L95" s="178"/>
      <c r="M95" s="178"/>
      <c r="N95" s="178"/>
      <c r="O95" s="178"/>
      <c r="P95" s="178"/>
      <c r="Q95" s="178"/>
      <c r="R95" s="139"/>
      <c r="S95" s="140"/>
      <c r="T95" s="140"/>
      <c r="U95" s="141"/>
      <c r="V95" s="139"/>
      <c r="W95" s="140"/>
      <c r="X95" s="141"/>
      <c r="Y95" s="97"/>
      <c r="Z95" s="161"/>
      <c r="AA95" s="162"/>
      <c r="AB95" s="142" t="str">
        <f t="shared" si="0"/>
        <v/>
      </c>
      <c r="AC95" s="143"/>
      <c r="AD95" s="143"/>
      <c r="AE95" s="144"/>
      <c r="AF95" s="139"/>
      <c r="AG95" s="140"/>
      <c r="AH95" s="140"/>
      <c r="AI95" s="141"/>
      <c r="AJ95" s="142" t="str">
        <f t="shared" si="1"/>
        <v/>
      </c>
      <c r="AK95" s="143"/>
      <c r="AL95" s="143"/>
      <c r="AM95" s="144"/>
      <c r="AN95" s="36" t="str">
        <f>IF(AU95=1,_vst!$C$2,IF(AV95=1,_vst!$C$26,IF(AY95=1,_vst!$C$4,IF(AW95=1,_vst!$C$3,""))))</f>
        <v/>
      </c>
      <c r="AR95" s="106" t="str">
        <f t="shared" si="2"/>
        <v/>
      </c>
      <c r="AS95" s="106" t="str">
        <f t="shared" si="7"/>
        <v/>
      </c>
      <c r="AT95" s="15">
        <f>IF(OR(K95=_vst!$B$9,K95=_vst!$B$10,K95=_vst!$B$11,K95=_vst!$B$12),1,IF(K95=_vst!$B$3,2,0))</f>
        <v>0</v>
      </c>
      <c r="AU95" s="15">
        <f t="shared" si="8"/>
        <v>0</v>
      </c>
      <c r="AV95" s="15">
        <f t="shared" si="3"/>
        <v>0</v>
      </c>
      <c r="AW95" s="17">
        <f t="shared" si="4"/>
        <v>0</v>
      </c>
      <c r="AX95" s="37">
        <f t="shared" si="5"/>
        <v>0</v>
      </c>
      <c r="AY95" s="37">
        <f t="shared" si="6"/>
        <v>0</v>
      </c>
    </row>
    <row r="96" spans="1:51" ht="14.15" customHeight="1" x14ac:dyDescent="0.25">
      <c r="A96" s="163"/>
      <c r="B96" s="164"/>
      <c r="C96" s="164"/>
      <c r="D96" s="164"/>
      <c r="E96" s="164"/>
      <c r="F96" s="164"/>
      <c r="G96" s="164"/>
      <c r="H96" s="164"/>
      <c r="I96" s="164"/>
      <c r="J96" s="165"/>
      <c r="K96" s="178"/>
      <c r="L96" s="178"/>
      <c r="M96" s="178"/>
      <c r="N96" s="178"/>
      <c r="O96" s="178"/>
      <c r="P96" s="178"/>
      <c r="Q96" s="178"/>
      <c r="R96" s="139"/>
      <c r="S96" s="140"/>
      <c r="T96" s="140"/>
      <c r="U96" s="141"/>
      <c r="V96" s="139"/>
      <c r="W96" s="140"/>
      <c r="X96" s="141"/>
      <c r="Y96" s="97"/>
      <c r="Z96" s="161"/>
      <c r="AA96" s="162"/>
      <c r="AB96" s="142" t="str">
        <f t="shared" si="0"/>
        <v/>
      </c>
      <c r="AC96" s="143"/>
      <c r="AD96" s="143"/>
      <c r="AE96" s="144"/>
      <c r="AF96" s="139"/>
      <c r="AG96" s="140"/>
      <c r="AH96" s="140"/>
      <c r="AI96" s="141"/>
      <c r="AJ96" s="142" t="str">
        <f t="shared" si="1"/>
        <v/>
      </c>
      <c r="AK96" s="143"/>
      <c r="AL96" s="143"/>
      <c r="AM96" s="144"/>
      <c r="AN96" s="36" t="str">
        <f>IF(AU96=1,_vst!$C$2,IF(AV96=1,_vst!$C$26,IF(AY96=1,_vst!$C$4,IF(AW96=1,_vst!$C$3,""))))</f>
        <v/>
      </c>
      <c r="AR96" s="106" t="str">
        <f t="shared" si="2"/>
        <v/>
      </c>
      <c r="AS96" s="106" t="str">
        <f t="shared" si="7"/>
        <v/>
      </c>
      <c r="AT96" s="15">
        <f>IF(OR(K96=_vst!$B$9,K96=_vst!$B$10,K96=_vst!$B$11,K96=_vst!$B$12),1,IF(K96=_vst!$B$3,2,0))</f>
        <v>0</v>
      </c>
      <c r="AU96" s="15">
        <f t="shared" si="8"/>
        <v>0</v>
      </c>
      <c r="AV96" s="15">
        <f t="shared" si="3"/>
        <v>0</v>
      </c>
      <c r="AW96" s="17">
        <f t="shared" si="4"/>
        <v>0</v>
      </c>
      <c r="AX96" s="37">
        <f t="shared" si="5"/>
        <v>0</v>
      </c>
      <c r="AY96" s="37">
        <f t="shared" si="6"/>
        <v>0</v>
      </c>
    </row>
    <row r="97" spans="1:51" ht="14.15" customHeight="1" x14ac:dyDescent="0.25">
      <c r="A97" s="163"/>
      <c r="B97" s="164"/>
      <c r="C97" s="164"/>
      <c r="D97" s="164"/>
      <c r="E97" s="164"/>
      <c r="F97" s="164"/>
      <c r="G97" s="164"/>
      <c r="H97" s="164"/>
      <c r="I97" s="164"/>
      <c r="J97" s="165"/>
      <c r="K97" s="178"/>
      <c r="L97" s="178"/>
      <c r="M97" s="178"/>
      <c r="N97" s="178"/>
      <c r="O97" s="178"/>
      <c r="P97" s="178"/>
      <c r="Q97" s="178"/>
      <c r="R97" s="139"/>
      <c r="S97" s="140"/>
      <c r="T97" s="140"/>
      <c r="U97" s="141"/>
      <c r="V97" s="139"/>
      <c r="W97" s="140"/>
      <c r="X97" s="141"/>
      <c r="Y97" s="97"/>
      <c r="Z97" s="161"/>
      <c r="AA97" s="162"/>
      <c r="AB97" s="142" t="str">
        <f t="shared" si="0"/>
        <v/>
      </c>
      <c r="AC97" s="143"/>
      <c r="AD97" s="143"/>
      <c r="AE97" s="144"/>
      <c r="AF97" s="139"/>
      <c r="AG97" s="140"/>
      <c r="AH97" s="140"/>
      <c r="AI97" s="141"/>
      <c r="AJ97" s="142" t="str">
        <f t="shared" si="1"/>
        <v/>
      </c>
      <c r="AK97" s="143"/>
      <c r="AL97" s="143"/>
      <c r="AM97" s="144"/>
      <c r="AN97" s="36" t="str">
        <f>IF(AU97=1,_vst!$C$2,IF(AV97=1,_vst!$C$26,IF(AY97=1,_vst!$C$4,IF(AW97=1,_vst!$C$3,""))))</f>
        <v/>
      </c>
      <c r="AR97" s="106" t="str">
        <f t="shared" si="2"/>
        <v/>
      </c>
      <c r="AS97" s="106" t="str">
        <f t="shared" si="7"/>
        <v/>
      </c>
      <c r="AT97" s="15">
        <f>IF(OR(K97=_vst!$B$9,K97=_vst!$B$10,K97=_vst!$B$11,K97=_vst!$B$12),1,IF(K97=_vst!$B$3,2,0))</f>
        <v>0</v>
      </c>
      <c r="AU97" s="15">
        <f t="shared" si="8"/>
        <v>0</v>
      </c>
      <c r="AV97" s="15">
        <f t="shared" si="3"/>
        <v>0</v>
      </c>
      <c r="AW97" s="17">
        <f t="shared" si="4"/>
        <v>0</v>
      </c>
      <c r="AX97" s="37">
        <f t="shared" si="5"/>
        <v>0</v>
      </c>
      <c r="AY97" s="37">
        <f t="shared" si="6"/>
        <v>0</v>
      </c>
    </row>
    <row r="98" spans="1:51" ht="14.15" customHeight="1" x14ac:dyDescent="0.25">
      <c r="A98" s="163"/>
      <c r="B98" s="164"/>
      <c r="C98" s="164"/>
      <c r="D98" s="164"/>
      <c r="E98" s="164"/>
      <c r="F98" s="164"/>
      <c r="G98" s="164"/>
      <c r="H98" s="164"/>
      <c r="I98" s="164"/>
      <c r="J98" s="165"/>
      <c r="K98" s="178"/>
      <c r="L98" s="178"/>
      <c r="M98" s="178"/>
      <c r="N98" s="178"/>
      <c r="O98" s="178"/>
      <c r="P98" s="178"/>
      <c r="Q98" s="178"/>
      <c r="R98" s="139"/>
      <c r="S98" s="140"/>
      <c r="T98" s="140"/>
      <c r="U98" s="141"/>
      <c r="V98" s="139"/>
      <c r="W98" s="140"/>
      <c r="X98" s="141"/>
      <c r="Y98" s="97"/>
      <c r="Z98" s="161"/>
      <c r="AA98" s="162"/>
      <c r="AB98" s="142" t="str">
        <f t="shared" si="0"/>
        <v/>
      </c>
      <c r="AC98" s="143"/>
      <c r="AD98" s="143"/>
      <c r="AE98" s="144"/>
      <c r="AF98" s="139"/>
      <c r="AG98" s="140"/>
      <c r="AH98" s="140"/>
      <c r="AI98" s="141"/>
      <c r="AJ98" s="142" t="str">
        <f t="shared" si="1"/>
        <v/>
      </c>
      <c r="AK98" s="143"/>
      <c r="AL98" s="143"/>
      <c r="AM98" s="144"/>
      <c r="AN98" s="36" t="str">
        <f>IF(AU98=1,_vst!$C$2,IF(AV98=1,_vst!$C$26,IF(AY98=1,_vst!$C$4,IF(AW98=1,_vst!$C$3,""))))</f>
        <v/>
      </c>
      <c r="AR98" s="106" t="str">
        <f t="shared" si="2"/>
        <v/>
      </c>
      <c r="AS98" s="106" t="str">
        <f t="shared" si="7"/>
        <v/>
      </c>
      <c r="AT98" s="15">
        <f>IF(OR(K98=_vst!$B$9,K98=_vst!$B$10,K98=_vst!$B$11,K98=_vst!$B$12),1,IF(K98=_vst!$B$3,2,0))</f>
        <v>0</v>
      </c>
      <c r="AU98" s="15">
        <f t="shared" si="8"/>
        <v>0</v>
      </c>
      <c r="AV98" s="15">
        <f t="shared" si="3"/>
        <v>0</v>
      </c>
      <c r="AW98" s="17">
        <f t="shared" si="4"/>
        <v>0</v>
      </c>
      <c r="AX98" s="37">
        <f t="shared" si="5"/>
        <v>0</v>
      </c>
      <c r="AY98" s="37">
        <f t="shared" si="6"/>
        <v>0</v>
      </c>
    </row>
    <row r="99" spans="1:51" ht="14.15" customHeight="1" x14ac:dyDescent="0.25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39"/>
      <c r="S99" s="140"/>
      <c r="T99" s="140"/>
      <c r="U99" s="141"/>
      <c r="V99" s="139"/>
      <c r="W99" s="140"/>
      <c r="X99" s="141"/>
      <c r="Y99" s="97"/>
      <c r="Z99" s="161"/>
      <c r="AA99" s="162"/>
      <c r="AB99" s="142" t="str">
        <f t="shared" si="0"/>
        <v/>
      </c>
      <c r="AC99" s="143"/>
      <c r="AD99" s="143"/>
      <c r="AE99" s="144"/>
      <c r="AF99" s="139"/>
      <c r="AG99" s="140"/>
      <c r="AH99" s="140"/>
      <c r="AI99" s="141"/>
      <c r="AJ99" s="142" t="str">
        <f t="shared" si="1"/>
        <v/>
      </c>
      <c r="AK99" s="143"/>
      <c r="AL99" s="143"/>
      <c r="AM99" s="144"/>
      <c r="AN99" s="36" t="str">
        <f>IF(AU99=1,_vst!$C$2,IF(AV99=1,_vst!$C$26,IF(AY99=1,_vst!$C$4,IF(AW99=1,_vst!$C$3,""))))</f>
        <v/>
      </c>
      <c r="AR99" s="106" t="str">
        <f t="shared" si="2"/>
        <v/>
      </c>
      <c r="AS99" s="106" t="str">
        <f t="shared" si="7"/>
        <v/>
      </c>
      <c r="AT99" s="15">
        <f>IF(OR(K99=_vst!$B$9,K99=_vst!$B$10,K99=_vst!$B$11,K99=_vst!$B$12),1,IF(K99=_vst!$B$3,2,0))</f>
        <v>0</v>
      </c>
      <c r="AU99" s="15">
        <f t="shared" si="8"/>
        <v>0</v>
      </c>
      <c r="AV99" s="15">
        <f t="shared" si="3"/>
        <v>0</v>
      </c>
      <c r="AW99" s="17">
        <f t="shared" si="4"/>
        <v>0</v>
      </c>
      <c r="AX99" s="37">
        <f t="shared" si="5"/>
        <v>0</v>
      </c>
      <c r="AY99" s="37">
        <f t="shared" si="6"/>
        <v>0</v>
      </c>
    </row>
    <row r="100" spans="1:51" ht="14.15" customHeight="1" x14ac:dyDescent="0.25">
      <c r="A100" s="163"/>
      <c r="B100" s="164"/>
      <c r="C100" s="164"/>
      <c r="D100" s="164"/>
      <c r="E100" s="164"/>
      <c r="F100" s="164"/>
      <c r="G100" s="164"/>
      <c r="H100" s="164"/>
      <c r="I100" s="164"/>
      <c r="J100" s="165"/>
      <c r="K100" s="178"/>
      <c r="L100" s="178"/>
      <c r="M100" s="178"/>
      <c r="N100" s="178"/>
      <c r="O100" s="178"/>
      <c r="P100" s="178"/>
      <c r="Q100" s="178"/>
      <c r="R100" s="139"/>
      <c r="S100" s="140"/>
      <c r="T100" s="140"/>
      <c r="U100" s="141"/>
      <c r="V100" s="139"/>
      <c r="W100" s="140"/>
      <c r="X100" s="141"/>
      <c r="Y100" s="97"/>
      <c r="Z100" s="161"/>
      <c r="AA100" s="162"/>
      <c r="AB100" s="142" t="str">
        <f t="shared" si="0"/>
        <v/>
      </c>
      <c r="AC100" s="143"/>
      <c r="AD100" s="143"/>
      <c r="AE100" s="144"/>
      <c r="AF100" s="139"/>
      <c r="AG100" s="140"/>
      <c r="AH100" s="140"/>
      <c r="AI100" s="141"/>
      <c r="AJ100" s="142" t="str">
        <f t="shared" si="1"/>
        <v/>
      </c>
      <c r="AK100" s="143"/>
      <c r="AL100" s="143"/>
      <c r="AM100" s="144"/>
      <c r="AN100" s="36" t="str">
        <f>IF(AU100=1,_vst!$C$2,IF(AV100=1,_vst!$C$26,IF(AY100=1,_vst!$C$4,IF(AW100=1,_vst!$C$3,""))))</f>
        <v/>
      </c>
      <c r="AR100" s="106" t="str">
        <f t="shared" si="2"/>
        <v/>
      </c>
      <c r="AS100" s="106" t="str">
        <f t="shared" si="7"/>
        <v/>
      </c>
      <c r="AT100" s="15">
        <f>IF(OR(K100=_vst!$B$9,K100=_vst!$B$10,K100=_vst!$B$11,K100=_vst!$B$12),1,IF(K100=_vst!$B$3,2,0))</f>
        <v>0</v>
      </c>
      <c r="AU100" s="15">
        <f t="shared" si="8"/>
        <v>0</v>
      </c>
      <c r="AV100" s="15">
        <f t="shared" si="3"/>
        <v>0</v>
      </c>
      <c r="AW100" s="17">
        <f t="shared" si="4"/>
        <v>0</v>
      </c>
      <c r="AX100" s="37">
        <f t="shared" si="5"/>
        <v>0</v>
      </c>
      <c r="AY100" s="37">
        <f t="shared" si="6"/>
        <v>0</v>
      </c>
    </row>
    <row r="101" spans="1:51" ht="14.15" customHeight="1" x14ac:dyDescent="0.25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Y101" s="90"/>
      <c r="Z101" s="90"/>
      <c r="AA101" s="90"/>
      <c r="AB101" s="91"/>
      <c r="AC101" s="91"/>
      <c r="AD101" s="91"/>
      <c r="AE101" s="91"/>
      <c r="AF101" s="133">
        <f>SUM(AF72:AI100)</f>
        <v>0</v>
      </c>
      <c r="AG101" s="134"/>
      <c r="AH101" s="134"/>
      <c r="AI101" s="135"/>
      <c r="AJ101" s="133">
        <f t="shared" ref="AJ101" si="9">SUM(AJ72:AM100)</f>
        <v>0</v>
      </c>
      <c r="AK101" s="134"/>
      <c r="AL101" s="134"/>
      <c r="AM101" s="135"/>
      <c r="AN101" s="36" t="str">
        <f>IF(AT101=1,_vst!$C$7,"")</f>
        <v/>
      </c>
      <c r="AS101" s="33">
        <f>SUM(AS72:AS100)</f>
        <v>0</v>
      </c>
      <c r="AT101" s="15">
        <f>IF(AND(AF101&lt;&gt;0,OR(AF101&lt;AR108,AF101&gt;AR109)),1,0)</f>
        <v>0</v>
      </c>
      <c r="AU101" s="32" t="s">
        <v>63</v>
      </c>
      <c r="AV101" s="28"/>
      <c r="AW101" s="28"/>
      <c r="AY101" s="28"/>
    </row>
    <row r="102" spans="1:51" ht="14.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Y102" s="1"/>
      <c r="Z102" s="1"/>
      <c r="AA102" s="1"/>
      <c r="AC102" s="1"/>
      <c r="AD102" s="1"/>
      <c r="AE102" s="1"/>
      <c r="AF102" s="1"/>
      <c r="AG102" s="1"/>
      <c r="AH102" s="1"/>
      <c r="AI102" s="79" t="s">
        <v>131</v>
      </c>
      <c r="AJ102" s="133">
        <f>SUM(AF101:AM101)</f>
        <v>0</v>
      </c>
      <c r="AK102" s="134"/>
      <c r="AL102" s="134"/>
      <c r="AM102" s="135"/>
      <c r="AT102" s="15">
        <f>SUM(AX72:AX100)</f>
        <v>0</v>
      </c>
      <c r="AU102" s="2" t="s">
        <v>162</v>
      </c>
    </row>
    <row r="103" spans="1:51" s="39" customFormat="1" ht="9" customHeight="1" x14ac:dyDescent="0.25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</row>
    <row r="104" spans="1:51" ht="13.5" customHeight="1" x14ac:dyDescent="0.25">
      <c r="A104" s="31"/>
      <c r="T104" s="79" t="s">
        <v>220</v>
      </c>
      <c r="U104" s="242"/>
      <c r="V104" s="243"/>
      <c r="W104" s="244"/>
      <c r="X104" s="69" t="str">
        <f>IF(OR(AT102=0,U104&lt;&gt;""),"",_vst!$C$12)</f>
        <v/>
      </c>
      <c r="Y104" s="89"/>
      <c r="Z104" s="89"/>
      <c r="AA104" s="89"/>
      <c r="AB104" s="89"/>
      <c r="AC104" s="89"/>
      <c r="AD104" s="89"/>
      <c r="AE104" s="89"/>
      <c r="AF104" s="89"/>
      <c r="AG104" s="89"/>
      <c r="AK104" s="89"/>
      <c r="AL104" s="88" t="str">
        <f>IF($AT$104=1,_vst!$C$22,"")</f>
        <v/>
      </c>
      <c r="AM104" s="89"/>
      <c r="AN104" s="89"/>
      <c r="AT104" s="15">
        <f>IF(AND($AT$102=1,$U$104=""),1,0)</f>
        <v>0</v>
      </c>
      <c r="AU104" s="39" t="s">
        <v>163</v>
      </c>
    </row>
    <row r="105" spans="1:51" ht="7.5" customHeight="1" x14ac:dyDescent="0.25"/>
    <row r="106" spans="1:51" ht="15" customHeight="1" x14ac:dyDescent="0.25">
      <c r="A106" s="81" t="s">
        <v>184</v>
      </c>
      <c r="B106" s="10"/>
      <c r="L106" s="14"/>
      <c r="AC106" s="14"/>
      <c r="AF106" s="14"/>
      <c r="AJ106" s="68" t="str">
        <f ca="1">IF($AZ$72=0,"",_vst!$C$5)</f>
        <v/>
      </c>
      <c r="AR106" s="263" t="s">
        <v>213</v>
      </c>
      <c r="AS106" s="263"/>
      <c r="AT106" s="263"/>
    </row>
    <row r="107" spans="1:51" ht="3.75" customHeight="1" x14ac:dyDescent="0.25"/>
    <row r="108" spans="1:51" ht="27" customHeight="1" x14ac:dyDescent="0.25">
      <c r="A108" s="80"/>
      <c r="B108" s="247" t="s">
        <v>56</v>
      </c>
      <c r="C108" s="249"/>
      <c r="D108" s="249"/>
      <c r="E108" s="249"/>
      <c r="F108" s="249"/>
      <c r="G108" s="249"/>
      <c r="H108" s="249"/>
      <c r="I108" s="249"/>
      <c r="J108" s="249"/>
      <c r="K108" s="251"/>
      <c r="L108" s="251"/>
      <c r="M108" s="251"/>
      <c r="N108" s="251"/>
      <c r="O108" s="252"/>
      <c r="P108" s="136" t="s">
        <v>87</v>
      </c>
      <c r="Q108" s="137"/>
      <c r="R108" s="137"/>
      <c r="S108" s="137"/>
      <c r="T108" s="138"/>
      <c r="U108" s="245" t="s">
        <v>39</v>
      </c>
      <c r="V108" s="245"/>
      <c r="W108" s="245"/>
      <c r="X108" s="245"/>
      <c r="Y108" s="245" t="s">
        <v>34</v>
      </c>
      <c r="Z108" s="245"/>
      <c r="AA108" s="245"/>
      <c r="AB108" s="245"/>
      <c r="AC108" s="245" t="s">
        <v>54</v>
      </c>
      <c r="AD108" s="245"/>
      <c r="AE108" s="245"/>
      <c r="AF108" s="245"/>
      <c r="AR108" s="33">
        <v>500000</v>
      </c>
      <c r="AS108" s="17" t="s">
        <v>64</v>
      </c>
      <c r="AT108" s="34">
        <f>AR108/1000000</f>
        <v>0.5</v>
      </c>
      <c r="AV108" s="33">
        <f ca="1">AC109+AC113+AC114+AC115+AC117+AC118</f>
        <v>0</v>
      </c>
      <c r="AW108" s="2" t="s">
        <v>203</v>
      </c>
    </row>
    <row r="109" spans="1:51" ht="17.149999999999999" customHeight="1" x14ac:dyDescent="0.35">
      <c r="A109" s="51">
        <v>1</v>
      </c>
      <c r="B109" s="247" t="s">
        <v>59</v>
      </c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142">
        <f ca="1">SUMIF(K72:Q100,_vst!B2,AB72:AE100)</f>
        <v>0</v>
      </c>
      <c r="Q109" s="143"/>
      <c r="R109" s="143"/>
      <c r="S109" s="143"/>
      <c r="T109" s="144"/>
      <c r="U109" s="246">
        <f ca="1">P109</f>
        <v>0</v>
      </c>
      <c r="V109" s="246"/>
      <c r="W109" s="246"/>
      <c r="X109" s="246"/>
      <c r="Y109" s="246">
        <f ca="1">SUMIF(K72:Q100,_vst!B2,AF72:AI100)</f>
        <v>0</v>
      </c>
      <c r="Z109" s="246"/>
      <c r="AA109" s="246"/>
      <c r="AB109" s="246"/>
      <c r="AC109" s="216">
        <f ca="1">SUMIF(K72:Q100,_vst!B2,AJ72:AM100)</f>
        <v>0</v>
      </c>
      <c r="AD109" s="217"/>
      <c r="AE109" s="217"/>
      <c r="AF109" s="218"/>
      <c r="AQ109" s="16"/>
      <c r="AR109" s="33">
        <v>100000000</v>
      </c>
      <c r="AS109" s="17" t="s">
        <v>65</v>
      </c>
      <c r="AT109" s="34">
        <f>AR109/1000000</f>
        <v>100</v>
      </c>
      <c r="AV109" s="112">
        <f ca="1">IF($U$124=0,0,AV108/U124)</f>
        <v>0</v>
      </c>
      <c r="AW109" s="2" t="s">
        <v>204</v>
      </c>
    </row>
    <row r="110" spans="1:51" ht="17.149999999999999" customHeight="1" x14ac:dyDescent="0.25">
      <c r="A110" s="51">
        <v>2</v>
      </c>
      <c r="B110" s="247" t="s">
        <v>36</v>
      </c>
      <c r="C110" s="249"/>
      <c r="D110" s="249"/>
      <c r="E110" s="249"/>
      <c r="F110" s="249"/>
      <c r="G110" s="249"/>
      <c r="H110" s="249"/>
      <c r="I110" s="249"/>
      <c r="J110" s="249"/>
      <c r="K110" s="250"/>
      <c r="L110" s="250"/>
      <c r="M110" s="250"/>
      <c r="N110" s="250"/>
      <c r="O110" s="250"/>
      <c r="P110" s="133">
        <f ca="1">P111+P116</f>
        <v>0</v>
      </c>
      <c r="Q110" s="134"/>
      <c r="R110" s="134"/>
      <c r="S110" s="134"/>
      <c r="T110" s="135"/>
      <c r="U110" s="184">
        <f ca="1">U111+U116</f>
        <v>0</v>
      </c>
      <c r="V110" s="184"/>
      <c r="W110" s="184"/>
      <c r="X110" s="184"/>
      <c r="Y110" s="184">
        <f ca="1">Y111+Y116</f>
        <v>0</v>
      </c>
      <c r="Z110" s="184"/>
      <c r="AA110" s="184"/>
      <c r="AB110" s="184"/>
      <c r="AC110" s="184">
        <f ca="1">AC111+AC116</f>
        <v>0</v>
      </c>
      <c r="AD110" s="184"/>
      <c r="AE110" s="184"/>
      <c r="AF110" s="184"/>
      <c r="AQ110" s="16"/>
      <c r="AR110" s="112">
        <v>0.9</v>
      </c>
      <c r="AS110" s="166" t="s">
        <v>214</v>
      </c>
      <c r="AT110" s="166"/>
      <c r="AV110" s="112">
        <f ca="1">IF($U$109&gt;0,$U$109/$U$124,0)</f>
        <v>0</v>
      </c>
      <c r="AW110" s="2" t="s">
        <v>209</v>
      </c>
    </row>
    <row r="111" spans="1:51" ht="17.149999999999999" customHeight="1" x14ac:dyDescent="0.25">
      <c r="A111" s="51">
        <v>3</v>
      </c>
      <c r="B111" s="85"/>
      <c r="C111" s="52" t="s">
        <v>38</v>
      </c>
      <c r="D111" s="53" t="s">
        <v>55</v>
      </c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133">
        <f ca="1">SUM(P112:T115)</f>
        <v>0</v>
      </c>
      <c r="Q111" s="134"/>
      <c r="R111" s="134"/>
      <c r="S111" s="134"/>
      <c r="T111" s="135"/>
      <c r="U111" s="184">
        <f ca="1">SUM(U112:X115)</f>
        <v>0</v>
      </c>
      <c r="V111" s="184"/>
      <c r="W111" s="184"/>
      <c r="X111" s="184"/>
      <c r="Y111" s="184">
        <f ca="1">SUM(Y112:AB115)</f>
        <v>0</v>
      </c>
      <c r="Z111" s="184"/>
      <c r="AA111" s="184"/>
      <c r="AB111" s="184"/>
      <c r="AC111" s="184">
        <f ca="1">SUM(AC112:AF115)</f>
        <v>0</v>
      </c>
      <c r="AD111" s="184"/>
      <c r="AE111" s="184"/>
      <c r="AF111" s="184"/>
      <c r="AQ111" s="16"/>
      <c r="AR111" s="112">
        <f ca="1">IF($U$124=0,0,IF($G$67="Ano",AF101/AS101,AF101/U124))</f>
        <v>0</v>
      </c>
      <c r="AS111" s="166" t="s">
        <v>201</v>
      </c>
      <c r="AT111" s="166"/>
      <c r="AV111" s="112">
        <f ca="1">IF($Y$109&gt;0,$Y$109/$Y$124,0)</f>
        <v>0</v>
      </c>
      <c r="AW111" s="2" t="s">
        <v>210</v>
      </c>
    </row>
    <row r="112" spans="1:51" ht="17.149999999999999" customHeight="1" x14ac:dyDescent="0.25">
      <c r="A112" s="51">
        <v>4</v>
      </c>
      <c r="B112" s="54"/>
      <c r="C112" s="53"/>
      <c r="D112" s="55"/>
      <c r="E112" s="253" t="s">
        <v>169</v>
      </c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142">
        <f ca="1">SUMIF(K72:Q100,_vst!B3,AB72:AE100)</f>
        <v>0</v>
      </c>
      <c r="Q112" s="143"/>
      <c r="R112" s="143"/>
      <c r="S112" s="143"/>
      <c r="T112" s="144"/>
      <c r="U112" s="145">
        <f ca="1">P112</f>
        <v>0</v>
      </c>
      <c r="V112" s="145"/>
      <c r="W112" s="145"/>
      <c r="X112" s="145"/>
      <c r="Y112" s="145" t="s">
        <v>40</v>
      </c>
      <c r="Z112" s="145"/>
      <c r="AA112" s="145"/>
      <c r="AB112" s="145"/>
      <c r="AC112" s="142">
        <f ca="1">SUMIF(K72:Q100,_vst!B3,AJ72:AM100)</f>
        <v>0</v>
      </c>
      <c r="AD112" s="143"/>
      <c r="AE112" s="143"/>
      <c r="AF112" s="144"/>
      <c r="AQ112" s="16"/>
      <c r="AR112" s="111">
        <f ca="1">IF(AR111&gt;AR110,1,0)</f>
        <v>0</v>
      </c>
      <c r="AS112" s="113" t="s">
        <v>205</v>
      </c>
      <c r="AT112" s="114"/>
    </row>
    <row r="113" spans="1:43" ht="17.149999999999999" customHeight="1" x14ac:dyDescent="0.35">
      <c r="A113" s="51">
        <v>5</v>
      </c>
      <c r="B113" s="54"/>
      <c r="C113" s="56"/>
      <c r="D113" s="57"/>
      <c r="E113" s="259" t="s">
        <v>170</v>
      </c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142">
        <f ca="1">SUMIF(K72:Q100,_vst!B4,AB72:AE100)</f>
        <v>0</v>
      </c>
      <c r="Q113" s="143"/>
      <c r="R113" s="143"/>
      <c r="S113" s="143"/>
      <c r="T113" s="144"/>
      <c r="U113" s="197">
        <f ca="1">P113</f>
        <v>0</v>
      </c>
      <c r="V113" s="197"/>
      <c r="W113" s="197"/>
      <c r="X113" s="197"/>
      <c r="Y113" s="197">
        <f ca="1">SUMIF(K72:Q100,_vst!B4,AF72:AI100)</f>
        <v>0</v>
      </c>
      <c r="Z113" s="197"/>
      <c r="AA113" s="197"/>
      <c r="AB113" s="197"/>
      <c r="AC113" s="142">
        <f ca="1">SUMIF(K72:Q100,_vst!B4,AJ72:AM100)</f>
        <v>0</v>
      </c>
      <c r="AD113" s="143"/>
      <c r="AE113" s="143"/>
      <c r="AF113" s="144"/>
      <c r="AQ113" s="16"/>
    </row>
    <row r="114" spans="1:43" ht="17.149999999999999" customHeight="1" x14ac:dyDescent="0.25">
      <c r="A114" s="51">
        <v>6</v>
      </c>
      <c r="B114" s="54"/>
      <c r="C114" s="57"/>
      <c r="D114" s="57"/>
      <c r="E114" s="53" t="s">
        <v>172</v>
      </c>
      <c r="F114" s="83"/>
      <c r="G114" s="83"/>
      <c r="H114" s="83"/>
      <c r="I114" s="83"/>
      <c r="J114" s="83"/>
      <c r="K114" s="83"/>
      <c r="L114" s="83"/>
      <c r="M114" s="83"/>
      <c r="N114" s="83"/>
      <c r="O114" s="58"/>
      <c r="P114" s="142">
        <f ca="1">SUMIF(K72:Q100,_vst!B5,AB72:AE100)</f>
        <v>0</v>
      </c>
      <c r="Q114" s="143"/>
      <c r="R114" s="143"/>
      <c r="S114" s="143"/>
      <c r="T114" s="144"/>
      <c r="U114" s="197">
        <f ca="1">P114</f>
        <v>0</v>
      </c>
      <c r="V114" s="197"/>
      <c r="W114" s="197"/>
      <c r="X114" s="197"/>
      <c r="Y114" s="197">
        <f ca="1">SUMIF(K72:Q100,_vst!B5,AF72:AI100)</f>
        <v>0</v>
      </c>
      <c r="Z114" s="197"/>
      <c r="AA114" s="197"/>
      <c r="AB114" s="197"/>
      <c r="AC114" s="142">
        <f ca="1">SUMIF(K72:Q100,_vst!B5,AJ72:AM100)</f>
        <v>0</v>
      </c>
      <c r="AD114" s="143"/>
      <c r="AE114" s="143"/>
      <c r="AF114" s="144"/>
      <c r="AQ114" s="16"/>
    </row>
    <row r="115" spans="1:43" ht="17.149999999999999" customHeight="1" x14ac:dyDescent="0.25">
      <c r="A115" s="51">
        <v>7</v>
      </c>
      <c r="B115" s="54"/>
      <c r="C115" s="57"/>
      <c r="D115" s="57"/>
      <c r="E115" s="53" t="s">
        <v>171</v>
      </c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142">
        <f ca="1">SUMIF(K72:Q100,_vst!B6,AB72:AE100)</f>
        <v>0</v>
      </c>
      <c r="Q115" s="143"/>
      <c r="R115" s="143"/>
      <c r="S115" s="143"/>
      <c r="T115" s="144"/>
      <c r="U115" s="197">
        <f ca="1">P115</f>
        <v>0</v>
      </c>
      <c r="V115" s="197"/>
      <c r="W115" s="197"/>
      <c r="X115" s="197"/>
      <c r="Y115" s="197">
        <f ca="1">SUMIF(K72:Q100,_vst!B6,AF72:AI100)</f>
        <v>0</v>
      </c>
      <c r="Z115" s="197"/>
      <c r="AA115" s="197"/>
      <c r="AB115" s="197"/>
      <c r="AC115" s="142">
        <f ca="1">SUMIF(K72:Q100,_vst!B6,AJ72:AM100)</f>
        <v>0</v>
      </c>
      <c r="AD115" s="143"/>
      <c r="AE115" s="143"/>
      <c r="AF115" s="144"/>
      <c r="AQ115" s="16"/>
    </row>
    <row r="116" spans="1:43" ht="17.149999999999999" customHeight="1" x14ac:dyDescent="0.25">
      <c r="A116" s="51">
        <v>8</v>
      </c>
      <c r="B116" s="54"/>
      <c r="C116" s="57"/>
      <c r="D116" s="53" t="s">
        <v>41</v>
      </c>
      <c r="E116" s="82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133">
        <f ca="1">SUM(P117:T118)</f>
        <v>0</v>
      </c>
      <c r="Q116" s="134"/>
      <c r="R116" s="134"/>
      <c r="S116" s="134"/>
      <c r="T116" s="135"/>
      <c r="U116" s="133">
        <f ca="1">SUM(U117:X118)</f>
        <v>0</v>
      </c>
      <c r="V116" s="134"/>
      <c r="W116" s="134"/>
      <c r="X116" s="135"/>
      <c r="Y116" s="184">
        <f ca="1">SUM(Y117:AB118)</f>
        <v>0</v>
      </c>
      <c r="Z116" s="184"/>
      <c r="AA116" s="184"/>
      <c r="AB116" s="184"/>
      <c r="AC116" s="184">
        <f ca="1">SUM(AC117:AF118)</f>
        <v>0</v>
      </c>
      <c r="AD116" s="184"/>
      <c r="AE116" s="184"/>
      <c r="AF116" s="184"/>
      <c r="AQ116" s="16"/>
    </row>
    <row r="117" spans="1:43" ht="17.149999999999999" customHeight="1" x14ac:dyDescent="0.25">
      <c r="A117" s="51">
        <v>9</v>
      </c>
      <c r="B117" s="54"/>
      <c r="C117" s="53"/>
      <c r="D117" s="53"/>
      <c r="E117" s="53" t="s">
        <v>42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142">
        <f ca="1">SUMIF(K72:Q100,_vst!B7,AB72:AE100)</f>
        <v>0</v>
      </c>
      <c r="Q117" s="143"/>
      <c r="R117" s="143"/>
      <c r="S117" s="143"/>
      <c r="T117" s="144"/>
      <c r="U117" s="197">
        <f ca="1">P117</f>
        <v>0</v>
      </c>
      <c r="V117" s="197"/>
      <c r="W117" s="197"/>
      <c r="X117" s="197"/>
      <c r="Y117" s="197">
        <f ca="1">SUMIF(K72:Q100,_vst!B7,AF72:AI100)</f>
        <v>0</v>
      </c>
      <c r="Z117" s="197"/>
      <c r="AA117" s="197"/>
      <c r="AB117" s="197"/>
      <c r="AC117" s="142">
        <f ca="1">SUMIF(K72:Q100,_vst!B7,AJ72:AM100)</f>
        <v>0</v>
      </c>
      <c r="AD117" s="143"/>
      <c r="AE117" s="143"/>
      <c r="AF117" s="144"/>
      <c r="AQ117" s="16"/>
    </row>
    <row r="118" spans="1:43" ht="17.149999999999999" customHeight="1" x14ac:dyDescent="0.25">
      <c r="A118" s="51">
        <v>10</v>
      </c>
      <c r="B118" s="54"/>
      <c r="C118" s="53"/>
      <c r="D118" s="59"/>
      <c r="E118" s="59" t="s">
        <v>173</v>
      </c>
      <c r="F118" s="53"/>
      <c r="G118" s="53"/>
      <c r="H118" s="53"/>
      <c r="I118" s="53"/>
      <c r="J118" s="53"/>
      <c r="K118" s="57"/>
      <c r="L118" s="57"/>
      <c r="M118" s="57"/>
      <c r="N118" s="57"/>
      <c r="O118" s="57"/>
      <c r="P118" s="142">
        <f ca="1">SUMIF(K72:Q100,_vst!B8,AB72:AE100)</f>
        <v>0</v>
      </c>
      <c r="Q118" s="143"/>
      <c r="R118" s="143"/>
      <c r="S118" s="143"/>
      <c r="T118" s="144"/>
      <c r="U118" s="145">
        <f ca="1">P118</f>
        <v>0</v>
      </c>
      <c r="V118" s="145"/>
      <c r="W118" s="145"/>
      <c r="X118" s="145"/>
      <c r="Y118" s="145">
        <f ca="1">SUMIF(K72:Q100,_vst!$B$8,AF72:AI100)</f>
        <v>0</v>
      </c>
      <c r="Z118" s="145"/>
      <c r="AA118" s="145"/>
      <c r="AB118" s="145"/>
      <c r="AC118" s="142">
        <f ca="1">SUMIF(K72:Q100,_vst!B8,AJ72:AM100)</f>
        <v>0</v>
      </c>
      <c r="AD118" s="143"/>
      <c r="AE118" s="143"/>
      <c r="AF118" s="144"/>
      <c r="AQ118" s="16"/>
    </row>
    <row r="119" spans="1:43" ht="17.149999999999999" customHeight="1" x14ac:dyDescent="0.25">
      <c r="A119" s="51">
        <v>14</v>
      </c>
      <c r="B119" s="247" t="s">
        <v>2</v>
      </c>
      <c r="C119" s="249"/>
      <c r="D119" s="249"/>
      <c r="E119" s="249"/>
      <c r="F119" s="249"/>
      <c r="G119" s="249"/>
      <c r="H119" s="249"/>
      <c r="I119" s="249"/>
      <c r="J119" s="249"/>
      <c r="K119" s="250"/>
      <c r="L119" s="250"/>
      <c r="M119" s="250"/>
      <c r="N119" s="250"/>
      <c r="O119" s="250"/>
      <c r="P119" s="142">
        <f ca="1">SUMIF(K72:Q100,_vst!B9,AB72:AE100)</f>
        <v>0</v>
      </c>
      <c r="Q119" s="143"/>
      <c r="R119" s="143"/>
      <c r="S119" s="143"/>
      <c r="T119" s="144"/>
      <c r="U119" s="145" t="s">
        <v>40</v>
      </c>
      <c r="V119" s="145"/>
      <c r="W119" s="145"/>
      <c r="X119" s="145"/>
      <c r="Y119" s="145" t="s">
        <v>40</v>
      </c>
      <c r="Z119" s="145"/>
      <c r="AA119" s="145"/>
      <c r="AB119" s="145"/>
      <c r="AC119" s="142">
        <f ca="1">SUMIF(K72:Q100,_vst!B9,AJ72:AM100)</f>
        <v>0</v>
      </c>
      <c r="AD119" s="143"/>
      <c r="AE119" s="143"/>
      <c r="AF119" s="144"/>
      <c r="AQ119" s="16"/>
    </row>
    <row r="120" spans="1:43" ht="17.149999999999999" customHeight="1" x14ac:dyDescent="0.25">
      <c r="A120" s="51">
        <v>15</v>
      </c>
      <c r="B120" s="247" t="s">
        <v>3</v>
      </c>
      <c r="C120" s="249"/>
      <c r="D120" s="249"/>
      <c r="E120" s="249"/>
      <c r="F120" s="249"/>
      <c r="G120" s="249"/>
      <c r="H120" s="249"/>
      <c r="I120" s="249"/>
      <c r="J120" s="249"/>
      <c r="K120" s="250"/>
      <c r="L120" s="250"/>
      <c r="M120" s="250"/>
      <c r="N120" s="250"/>
      <c r="O120" s="250"/>
      <c r="P120" s="133">
        <f ca="1">SUM(P121:T122)</f>
        <v>0</v>
      </c>
      <c r="Q120" s="134"/>
      <c r="R120" s="134"/>
      <c r="S120" s="134"/>
      <c r="T120" s="135"/>
      <c r="U120" s="145" t="s">
        <v>40</v>
      </c>
      <c r="V120" s="145"/>
      <c r="W120" s="145"/>
      <c r="X120" s="145"/>
      <c r="Y120" s="145" t="s">
        <v>40</v>
      </c>
      <c r="Z120" s="145"/>
      <c r="AA120" s="145"/>
      <c r="AB120" s="145"/>
      <c r="AC120" s="184">
        <f ca="1">SUM(AC121:AF122)</f>
        <v>0</v>
      </c>
      <c r="AD120" s="184"/>
      <c r="AE120" s="184"/>
      <c r="AF120" s="184"/>
      <c r="AQ120" s="16"/>
    </row>
    <row r="121" spans="1:43" ht="17.149999999999999" customHeight="1" x14ac:dyDescent="0.3">
      <c r="A121" s="51">
        <v>16</v>
      </c>
      <c r="B121" s="60" t="s">
        <v>7</v>
      </c>
      <c r="C121" s="57"/>
      <c r="D121" s="53" t="s">
        <v>8</v>
      </c>
      <c r="E121" s="61"/>
      <c r="F121" s="259"/>
      <c r="G121" s="265"/>
      <c r="H121" s="265"/>
      <c r="I121" s="265"/>
      <c r="J121" s="265"/>
      <c r="K121" s="265"/>
      <c r="L121" s="265"/>
      <c r="M121" s="265"/>
      <c r="N121" s="265"/>
      <c r="O121" s="265"/>
      <c r="P121" s="142">
        <f ca="1">SUMIF(K72:Q100,_vst!B10,AB72:AE100)</f>
        <v>0</v>
      </c>
      <c r="Q121" s="143"/>
      <c r="R121" s="143"/>
      <c r="S121" s="143"/>
      <c r="T121" s="144"/>
      <c r="U121" s="145" t="s">
        <v>40</v>
      </c>
      <c r="V121" s="145"/>
      <c r="W121" s="145"/>
      <c r="X121" s="145"/>
      <c r="Y121" s="145" t="s">
        <v>40</v>
      </c>
      <c r="Z121" s="145"/>
      <c r="AA121" s="145"/>
      <c r="AB121" s="145"/>
      <c r="AC121" s="142">
        <f ca="1">SUMIF(K72:Q100,_vst!B10,AJ72:AM100)</f>
        <v>0</v>
      </c>
      <c r="AD121" s="143"/>
      <c r="AE121" s="143"/>
      <c r="AF121" s="144"/>
      <c r="AQ121" s="16"/>
    </row>
    <row r="122" spans="1:43" ht="17.149999999999999" customHeight="1" x14ac:dyDescent="0.3">
      <c r="A122" s="51">
        <v>17</v>
      </c>
      <c r="B122" s="85"/>
      <c r="C122" s="84"/>
      <c r="D122" s="53" t="s">
        <v>4</v>
      </c>
      <c r="E122" s="62"/>
      <c r="F122" s="63"/>
      <c r="G122" s="84"/>
      <c r="H122" s="84"/>
      <c r="I122" s="84"/>
      <c r="J122" s="84"/>
      <c r="K122" s="84"/>
      <c r="L122" s="84"/>
      <c r="M122" s="84"/>
      <c r="N122" s="84"/>
      <c r="O122" s="64"/>
      <c r="P122" s="142">
        <f ca="1">SUMIF(K72:Q100,_vst!B11,AB72:AE100)</f>
        <v>0</v>
      </c>
      <c r="Q122" s="143"/>
      <c r="R122" s="143"/>
      <c r="S122" s="143"/>
      <c r="T122" s="144"/>
      <c r="U122" s="145" t="s">
        <v>40</v>
      </c>
      <c r="V122" s="145"/>
      <c r="W122" s="145"/>
      <c r="X122" s="145"/>
      <c r="Y122" s="145" t="s">
        <v>40</v>
      </c>
      <c r="Z122" s="145"/>
      <c r="AA122" s="145"/>
      <c r="AB122" s="145"/>
      <c r="AC122" s="142">
        <f ca="1">SUMIF(K72:Q100,_vst!B11,AJ72:AM100)</f>
        <v>0</v>
      </c>
      <c r="AD122" s="143"/>
      <c r="AE122" s="143"/>
      <c r="AF122" s="144"/>
      <c r="AQ122" s="16"/>
    </row>
    <row r="123" spans="1:43" ht="17.149999999999999" customHeight="1" thickBot="1" x14ac:dyDescent="0.3">
      <c r="A123" s="77">
        <v>18</v>
      </c>
      <c r="B123" s="266" t="s">
        <v>5</v>
      </c>
      <c r="C123" s="267"/>
      <c r="D123" s="267"/>
      <c r="E123" s="267"/>
      <c r="F123" s="267"/>
      <c r="G123" s="267"/>
      <c r="H123" s="267"/>
      <c r="I123" s="267"/>
      <c r="J123" s="267"/>
      <c r="K123" s="268"/>
      <c r="L123" s="268"/>
      <c r="M123" s="268"/>
      <c r="N123" s="268"/>
      <c r="O123" s="268"/>
      <c r="P123" s="146">
        <f ca="1">SUMIF(K72:Q100,_vst!B12,AB72:AE100)</f>
        <v>0</v>
      </c>
      <c r="Q123" s="147"/>
      <c r="R123" s="147"/>
      <c r="S123" s="147"/>
      <c r="T123" s="148"/>
      <c r="U123" s="198" t="s">
        <v>40</v>
      </c>
      <c r="V123" s="198"/>
      <c r="W123" s="198"/>
      <c r="X123" s="198"/>
      <c r="Y123" s="198" t="s">
        <v>40</v>
      </c>
      <c r="Z123" s="198"/>
      <c r="AA123" s="198"/>
      <c r="AB123" s="198"/>
      <c r="AC123" s="192">
        <f ca="1">SUMIF(K72:Q100,_vst!B12,AJ72:AM100)</f>
        <v>0</v>
      </c>
      <c r="AD123" s="193"/>
      <c r="AE123" s="193"/>
      <c r="AF123" s="194"/>
      <c r="AQ123" s="16"/>
    </row>
    <row r="124" spans="1:43" ht="17.149999999999999" customHeight="1" thickBot="1" x14ac:dyDescent="0.3">
      <c r="A124" s="78">
        <v>19</v>
      </c>
      <c r="B124" s="269" t="s">
        <v>6</v>
      </c>
      <c r="C124" s="270"/>
      <c r="D124" s="270"/>
      <c r="E124" s="270"/>
      <c r="F124" s="270"/>
      <c r="G124" s="270"/>
      <c r="H124" s="270"/>
      <c r="I124" s="270"/>
      <c r="J124" s="270"/>
      <c r="K124" s="271"/>
      <c r="L124" s="271"/>
      <c r="M124" s="271"/>
      <c r="N124" s="271"/>
      <c r="O124" s="272"/>
      <c r="P124" s="255">
        <f ca="1">P109+P110+P119+P120+P123</f>
        <v>0</v>
      </c>
      <c r="Q124" s="256"/>
      <c r="R124" s="256"/>
      <c r="S124" s="256"/>
      <c r="T124" s="257"/>
      <c r="U124" s="191">
        <f ca="1">U109+U110</f>
        <v>0</v>
      </c>
      <c r="V124" s="191"/>
      <c r="W124" s="191"/>
      <c r="X124" s="191"/>
      <c r="Y124" s="191">
        <f ca="1">Y109+Y110</f>
        <v>0</v>
      </c>
      <c r="Z124" s="191"/>
      <c r="AA124" s="191"/>
      <c r="AB124" s="191"/>
      <c r="AC124" s="191">
        <f ca="1">AC109+AC110+AC119+AC120+AC123</f>
        <v>0</v>
      </c>
      <c r="AD124" s="191"/>
      <c r="AE124" s="191"/>
      <c r="AF124" s="241"/>
    </row>
    <row r="125" spans="1:43" ht="15" customHeight="1" x14ac:dyDescent="0.35">
      <c r="H125" s="4"/>
      <c r="I125" s="4"/>
      <c r="J125" s="4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7"/>
      <c r="AC125" s="7"/>
      <c r="AD125" s="7"/>
      <c r="AE125" s="21"/>
      <c r="AF125" s="21"/>
      <c r="AG125" s="21"/>
      <c r="AH125" s="21"/>
      <c r="AI125" s="7"/>
      <c r="AJ125" s="7"/>
      <c r="AK125" s="7"/>
      <c r="AL125" s="7"/>
      <c r="AM125" s="7"/>
      <c r="AN125" s="7"/>
      <c r="AO125" s="7"/>
      <c r="AP125" s="7"/>
    </row>
    <row r="126" spans="1:43" ht="15" customHeight="1" x14ac:dyDescent="0.25">
      <c r="A126" s="201" t="s">
        <v>88</v>
      </c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3"/>
      <c r="N126" s="185" t="s">
        <v>20</v>
      </c>
      <c r="O126" s="185"/>
      <c r="P126" s="185"/>
      <c r="Q126" s="185"/>
      <c r="R126" s="185"/>
      <c r="S126" s="185" t="s">
        <v>21</v>
      </c>
      <c r="T126" s="185"/>
      <c r="U126" s="185"/>
      <c r="V126" s="185"/>
      <c r="W126" s="185"/>
      <c r="X126" s="185" t="s">
        <v>22</v>
      </c>
      <c r="Y126" s="185"/>
      <c r="Z126" s="185"/>
      <c r="AA126" s="185"/>
      <c r="AB126" s="185"/>
      <c r="AC126" s="47" t="str">
        <f ca="1">IF(AG127&lt;0,_vst!C8,"")</f>
        <v/>
      </c>
      <c r="AD126" s="22"/>
      <c r="AE126" s="22"/>
      <c r="AF126" s="22"/>
      <c r="AG126" s="22"/>
      <c r="AH126" s="22"/>
      <c r="AI126" s="7"/>
      <c r="AJ126" s="20"/>
      <c r="AK126" s="20"/>
      <c r="AL126" s="20"/>
      <c r="AM126" s="20"/>
      <c r="AN126" s="18"/>
      <c r="AO126" s="18"/>
      <c r="AP126" s="18"/>
    </row>
    <row r="127" spans="1:43" ht="15" customHeight="1" x14ac:dyDescent="0.25">
      <c r="A127" s="204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6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44" t="s">
        <v>84</v>
      </c>
      <c r="AD127" s="22"/>
      <c r="AE127" s="22"/>
      <c r="AG127" s="240">
        <f ca="1">Y124-N127-S127-X127</f>
        <v>0</v>
      </c>
      <c r="AH127" s="240"/>
      <c r="AI127" s="240"/>
      <c r="AJ127" s="240"/>
      <c r="AP127" s="19"/>
    </row>
    <row r="128" spans="1:43" ht="1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79" ht="15" customHeight="1" x14ac:dyDescent="0.25">
      <c r="A129" s="1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65" t="str">
        <f>IF(G67="Ano",_vst!$C$28,_vst!$C$27)</f>
        <v>Podíl Zvýhodněného úvěru na způsobilých výdajích:</v>
      </c>
      <c r="O129" s="214">
        <f ca="1">AR111</f>
        <v>0</v>
      </c>
      <c r="P129" s="215"/>
      <c r="Q129" s="211" t="s">
        <v>145</v>
      </c>
      <c r="R129" s="212"/>
      <c r="S129" s="213">
        <f>$AR$110</f>
        <v>0.9</v>
      </c>
      <c r="T129" s="213"/>
      <c r="U129" s="92" t="str">
        <f ca="1">IF($AR$112=1,_vst!$C$10,"")</f>
        <v/>
      </c>
      <c r="W129" s="3"/>
      <c r="X129" s="3"/>
      <c r="Y129" s="3"/>
      <c r="Z129" s="3"/>
      <c r="AA129" s="7"/>
      <c r="AB129" s="23"/>
      <c r="AC129" s="22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79" ht="2.15" customHeight="1" x14ac:dyDescent="0.25">
      <c r="A130" s="1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65"/>
      <c r="O130" s="108"/>
      <c r="P130" s="108"/>
      <c r="Q130" s="109"/>
      <c r="R130" s="109"/>
      <c r="S130" s="110"/>
      <c r="T130" s="110"/>
      <c r="U130" s="92"/>
      <c r="W130" s="3"/>
      <c r="X130" s="3"/>
      <c r="Y130" s="3"/>
      <c r="Z130" s="3"/>
      <c r="AA130" s="7"/>
      <c r="AB130" s="23"/>
      <c r="AC130" s="22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79" ht="15" customHeight="1" x14ac:dyDescent="0.25">
      <c r="A131" s="115"/>
      <c r="B131" s="116"/>
      <c r="C131" s="117"/>
      <c r="D131" s="117"/>
      <c r="E131" s="117"/>
      <c r="F131" s="117"/>
      <c r="G131" s="117"/>
      <c r="H131" s="117"/>
      <c r="I131" s="117"/>
      <c r="J131" s="118"/>
      <c r="K131" s="118"/>
      <c r="L131" s="118"/>
      <c r="M131" s="118"/>
      <c r="N131" s="119" t="s">
        <v>202</v>
      </c>
      <c r="O131" s="199">
        <f ca="1">$AV$109</f>
        <v>0</v>
      </c>
      <c r="P131" s="200"/>
      <c r="Q131" s="126"/>
      <c r="R131" s="121"/>
      <c r="S131" s="122"/>
      <c r="T131" s="123"/>
      <c r="U131" s="124"/>
      <c r="V131" s="127"/>
      <c r="W131" s="127"/>
      <c r="X131" s="127"/>
      <c r="Y131" s="3"/>
      <c r="Z131" s="7"/>
      <c r="AA131" s="23"/>
      <c r="AB131" s="22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79" ht="2.15" customHeight="1" x14ac:dyDescent="0.25">
      <c r="A132" s="1"/>
      <c r="B132" s="117"/>
      <c r="C132" s="117"/>
      <c r="D132" s="117"/>
      <c r="E132" s="117"/>
      <c r="F132" s="117"/>
      <c r="G132" s="117"/>
      <c r="H132" s="117"/>
      <c r="I132" s="117"/>
      <c r="J132" s="118"/>
      <c r="K132" s="118"/>
      <c r="L132" s="118"/>
      <c r="M132" s="118"/>
      <c r="N132" s="119"/>
      <c r="O132" s="128"/>
      <c r="P132" s="128"/>
      <c r="Q132" s="129"/>
      <c r="R132" s="129"/>
      <c r="S132" s="122"/>
      <c r="T132" s="122"/>
      <c r="U132" s="123"/>
      <c r="V132" s="124"/>
      <c r="W132" s="127"/>
      <c r="X132" s="127"/>
      <c r="Y132" s="3"/>
      <c r="Z132" s="3"/>
      <c r="AA132" s="7"/>
      <c r="AB132" s="23"/>
      <c r="AC132" s="22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79" ht="15" customHeight="1" x14ac:dyDescent="0.25">
      <c r="A133" s="107"/>
      <c r="B133" s="116"/>
      <c r="C133" s="117"/>
      <c r="D133" s="117"/>
      <c r="E133" s="117"/>
      <c r="F133" s="117"/>
      <c r="G133" s="117"/>
      <c r="H133" s="117"/>
      <c r="I133" s="117"/>
      <c r="J133" s="118"/>
      <c r="K133" s="118"/>
      <c r="L133" s="118"/>
      <c r="M133" s="118"/>
      <c r="N133" s="119" t="s">
        <v>208</v>
      </c>
      <c r="O133" s="199">
        <f ca="1">$AV$110</f>
        <v>0</v>
      </c>
      <c r="P133" s="200"/>
      <c r="Q133" s="120"/>
      <c r="R133" s="121"/>
      <c r="S133" s="122"/>
      <c r="T133" s="123"/>
      <c r="U133" s="124"/>
      <c r="V133" s="125" t="s">
        <v>207</v>
      </c>
      <c r="W133" s="199">
        <f ca="1">$AV$111</f>
        <v>0</v>
      </c>
      <c r="X133" s="200"/>
      <c r="Y133" s="3"/>
      <c r="Z133" s="7"/>
      <c r="AA133" s="23"/>
      <c r="AB133" s="22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79" ht="11.5" x14ac:dyDescent="0.25">
      <c r="A134" s="1"/>
      <c r="B134" s="8"/>
      <c r="C134" s="8"/>
      <c r="D134" s="8"/>
      <c r="E134" s="8"/>
      <c r="F134" s="8"/>
      <c r="G134" s="8"/>
      <c r="H134" s="8"/>
      <c r="I134" s="8"/>
      <c r="J134" s="7"/>
      <c r="K134" s="7"/>
      <c r="L134" s="7"/>
      <c r="M134" s="7"/>
      <c r="N134" s="65"/>
      <c r="O134" s="108"/>
      <c r="P134" s="108"/>
      <c r="Q134" s="109"/>
      <c r="R134" s="109"/>
      <c r="S134" s="110"/>
      <c r="T134" s="110"/>
      <c r="U134" s="92"/>
      <c r="W134" s="3"/>
      <c r="X134" s="3"/>
      <c r="Y134" s="3"/>
      <c r="Z134" s="3"/>
      <c r="AA134" s="7"/>
      <c r="AB134" s="23"/>
      <c r="AC134" s="22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79" ht="15" customHeight="1" x14ac:dyDescent="0.25">
      <c r="A135" s="81" t="s">
        <v>185</v>
      </c>
      <c r="B135" s="10"/>
      <c r="O135" s="11"/>
    </row>
    <row r="136" spans="1:79" ht="8.15" customHeight="1" x14ac:dyDescent="0.25">
      <c r="A136" s="81"/>
      <c r="B136" s="10"/>
      <c r="O136" s="11"/>
    </row>
    <row r="137" spans="1:79" ht="15" customHeight="1" x14ac:dyDescent="0.25">
      <c r="A137" s="31" t="s">
        <v>215</v>
      </c>
      <c r="H137" s="31" t="s">
        <v>216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79" ht="15" customHeight="1" x14ac:dyDescent="0.25">
      <c r="A138" s="142">
        <f ca="1">Y124</f>
        <v>0</v>
      </c>
      <c r="B138" s="143"/>
      <c r="C138" s="143"/>
      <c r="D138" s="143"/>
      <c r="E138" s="144"/>
      <c r="F138" s="1"/>
      <c r="H138" s="1" t="s">
        <v>83</v>
      </c>
      <c r="I138" s="1"/>
      <c r="J138" s="1"/>
      <c r="K138" s="1"/>
      <c r="M138" s="195"/>
      <c r="N138" s="196"/>
      <c r="Q138" s="45"/>
      <c r="S138" s="50" t="s">
        <v>85</v>
      </c>
      <c r="T138" s="195"/>
      <c r="U138" s="196"/>
      <c r="W138" s="46"/>
      <c r="Y138" s="50" t="s">
        <v>86</v>
      </c>
      <c r="Z138" s="195"/>
      <c r="AA138" s="196"/>
    </row>
    <row r="139" spans="1:79" ht="3.75" customHeight="1" x14ac:dyDescent="0.25"/>
    <row r="140" spans="1:79" ht="15" customHeight="1" x14ac:dyDescent="0.25">
      <c r="A140" s="2" t="s">
        <v>9</v>
      </c>
    </row>
    <row r="141" spans="1:79" ht="15" customHeight="1" x14ac:dyDescent="0.35">
      <c r="A141" s="264"/>
      <c r="B141" s="264"/>
      <c r="C141" s="264"/>
      <c r="D141" s="264"/>
      <c r="E141" s="264"/>
      <c r="F141" s="1"/>
      <c r="H141" s="207" t="s">
        <v>218</v>
      </c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8"/>
      <c r="U141" s="209"/>
      <c r="V141" s="209"/>
      <c r="W141" s="210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</row>
    <row r="142" spans="1:79" ht="15" customHeight="1" x14ac:dyDescent="0.25">
      <c r="A142" s="2" t="s">
        <v>10</v>
      </c>
    </row>
    <row r="143" spans="1:79" ht="15" customHeight="1" x14ac:dyDescent="0.25">
      <c r="A143" s="197">
        <f>SUM(V144:Z146)</f>
        <v>0</v>
      </c>
      <c r="B143" s="197"/>
      <c r="C143" s="197"/>
      <c r="D143" s="197"/>
      <c r="E143" s="197"/>
      <c r="F143" s="1"/>
      <c r="G143" s="247" t="s">
        <v>11</v>
      </c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  <c r="T143" s="249"/>
      <c r="U143" s="249"/>
      <c r="V143" s="179" t="s">
        <v>14</v>
      </c>
      <c r="W143" s="180"/>
      <c r="X143" s="180"/>
      <c r="Y143" s="180"/>
      <c r="Z143" s="181"/>
      <c r="AA143" s="185" t="s">
        <v>12</v>
      </c>
      <c r="AB143" s="185"/>
      <c r="AC143" s="185"/>
      <c r="AD143" s="185"/>
      <c r="AE143" s="185"/>
      <c r="AF143" s="185" t="s">
        <v>13</v>
      </c>
      <c r="AG143" s="185"/>
      <c r="AH143" s="185"/>
      <c r="AI143" s="185"/>
      <c r="AJ143" s="185"/>
      <c r="AP143" s="24"/>
      <c r="BC143" s="5"/>
      <c r="BD143" s="5"/>
      <c r="BE143" s="5"/>
      <c r="BF143" s="5"/>
      <c r="BT143" s="26"/>
      <c r="BU143" s="26"/>
      <c r="BV143" s="26"/>
      <c r="BW143" s="26"/>
      <c r="BX143" s="26"/>
      <c r="BY143" s="26"/>
      <c r="BZ143" s="26"/>
      <c r="CA143" s="26"/>
    </row>
    <row r="144" spans="1:79" ht="15" customHeight="1" x14ac:dyDescent="0.25">
      <c r="A144" s="9"/>
      <c r="B144" s="9"/>
      <c r="C144" s="9"/>
      <c r="D144" s="9"/>
      <c r="E144" s="9"/>
      <c r="G144" s="163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5"/>
      <c r="V144" s="139"/>
      <c r="W144" s="140"/>
      <c r="X144" s="140"/>
      <c r="Y144" s="140"/>
      <c r="Z144" s="141"/>
      <c r="AA144" s="186"/>
      <c r="AB144" s="187"/>
      <c r="AC144" s="187"/>
      <c r="AD144" s="187"/>
      <c r="AE144" s="188"/>
      <c r="AF144" s="189"/>
      <c r="AG144" s="190"/>
      <c r="AH144" s="190"/>
      <c r="AI144" s="190"/>
      <c r="AJ144" s="190"/>
      <c r="AP144" s="1"/>
      <c r="BC144" s="29"/>
      <c r="BD144" s="29"/>
      <c r="BE144" s="29"/>
      <c r="BF144" s="29"/>
      <c r="BT144" s="29"/>
      <c r="BU144" s="29"/>
      <c r="BV144" s="29"/>
      <c r="BW144" s="29"/>
      <c r="BX144" s="30"/>
      <c r="BY144" s="29"/>
      <c r="BZ144" s="29"/>
      <c r="CA144" s="29"/>
    </row>
    <row r="145" spans="1:80" ht="15" customHeight="1" x14ac:dyDescent="0.25">
      <c r="A145" s="9"/>
      <c r="B145" s="9"/>
      <c r="C145" s="9"/>
      <c r="D145" s="9"/>
      <c r="E145" s="9"/>
      <c r="G145" s="163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5"/>
      <c r="V145" s="139"/>
      <c r="W145" s="140"/>
      <c r="X145" s="140"/>
      <c r="Y145" s="140"/>
      <c r="Z145" s="141"/>
      <c r="AA145" s="189"/>
      <c r="AB145" s="190"/>
      <c r="AC145" s="190"/>
      <c r="AD145" s="190"/>
      <c r="AE145" s="190"/>
      <c r="AF145" s="189"/>
      <c r="AG145" s="190"/>
      <c r="AH145" s="190"/>
      <c r="AI145" s="190"/>
      <c r="AJ145" s="190"/>
      <c r="AP145" s="1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19"/>
      <c r="BO145" s="19"/>
      <c r="BP145" s="19"/>
      <c r="BQ145" s="19"/>
      <c r="BR145" s="19"/>
      <c r="BS145" s="30"/>
      <c r="BT145" s="29"/>
      <c r="BU145" s="29"/>
      <c r="BV145" s="29"/>
      <c r="BW145" s="29"/>
      <c r="BX145" s="30"/>
      <c r="BY145" s="29"/>
      <c r="BZ145" s="29"/>
      <c r="CA145" s="29"/>
    </row>
    <row r="146" spans="1:80" ht="15" customHeight="1" x14ac:dyDescent="0.25">
      <c r="G146" s="163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5"/>
      <c r="V146" s="139"/>
      <c r="W146" s="140"/>
      <c r="X146" s="140"/>
      <c r="Y146" s="140"/>
      <c r="Z146" s="141"/>
      <c r="AA146" s="189"/>
      <c r="AB146" s="190"/>
      <c r="AC146" s="190"/>
      <c r="AD146" s="190"/>
      <c r="AE146" s="190"/>
      <c r="AF146" s="189"/>
      <c r="AG146" s="190"/>
      <c r="AH146" s="190"/>
      <c r="AI146" s="190"/>
      <c r="AJ146" s="190"/>
      <c r="AP146" s="1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19"/>
      <c r="BO146" s="19"/>
      <c r="BP146" s="19"/>
      <c r="BQ146" s="19"/>
      <c r="BR146" s="19"/>
      <c r="BS146" s="30"/>
      <c r="BT146" s="29"/>
      <c r="BU146" s="29"/>
      <c r="BV146" s="29"/>
      <c r="BW146" s="29"/>
      <c r="BX146" s="30"/>
      <c r="BY146" s="29"/>
      <c r="BZ146" s="29"/>
      <c r="CA146" s="29"/>
    </row>
    <row r="147" spans="1:80" ht="15" customHeight="1" x14ac:dyDescent="0.25">
      <c r="A147" s="2" t="s">
        <v>15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13"/>
      <c r="X147" s="13"/>
      <c r="Y147" s="13"/>
      <c r="Z147" s="13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3"/>
      <c r="BO147" s="13"/>
      <c r="BP147" s="13"/>
      <c r="BQ147" s="13"/>
      <c r="BR147" s="13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</row>
    <row r="148" spans="1:80" ht="15" customHeight="1" x14ac:dyDescent="0.25">
      <c r="A148" s="197">
        <f>SUM(V149:Z151)</f>
        <v>0</v>
      </c>
      <c r="B148" s="197"/>
      <c r="C148" s="197"/>
      <c r="D148" s="197"/>
      <c r="E148" s="197"/>
      <c r="F148" s="1"/>
      <c r="G148" s="247" t="s">
        <v>16</v>
      </c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179" t="s">
        <v>23</v>
      </c>
      <c r="W148" s="180"/>
      <c r="X148" s="180"/>
      <c r="Y148" s="180"/>
      <c r="Z148" s="181"/>
      <c r="AA148" s="179" t="s">
        <v>17</v>
      </c>
      <c r="AB148" s="180"/>
      <c r="AC148" s="180"/>
      <c r="AD148" s="180"/>
      <c r="AE148" s="180"/>
      <c r="AF148" s="182"/>
      <c r="AG148" s="182"/>
      <c r="AH148" s="182"/>
      <c r="AI148" s="182"/>
      <c r="AJ148" s="183"/>
      <c r="AP148" s="2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7"/>
      <c r="BY148" s="27"/>
      <c r="BZ148" s="27"/>
      <c r="CA148" s="27"/>
      <c r="CB148" s="27"/>
    </row>
    <row r="149" spans="1:80" ht="15" customHeight="1" x14ac:dyDescent="0.25">
      <c r="G149" s="163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5"/>
      <c r="V149" s="139"/>
      <c r="W149" s="140"/>
      <c r="X149" s="140"/>
      <c r="Y149" s="140"/>
      <c r="Z149" s="141"/>
      <c r="AA149" s="163"/>
      <c r="AB149" s="164"/>
      <c r="AC149" s="164"/>
      <c r="AD149" s="164"/>
      <c r="AE149" s="164"/>
      <c r="AF149" s="164"/>
      <c r="AG149" s="164"/>
      <c r="AH149" s="164"/>
      <c r="AI149" s="164"/>
      <c r="AJ149" s="165"/>
      <c r="AP149" s="1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19"/>
      <c r="BO149" s="19"/>
      <c r="BP149" s="19"/>
      <c r="BQ149" s="19"/>
      <c r="BR149" s="1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</row>
    <row r="150" spans="1:80" ht="15" customHeight="1" x14ac:dyDescent="0.25">
      <c r="G150" s="163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5"/>
      <c r="V150" s="139"/>
      <c r="W150" s="140"/>
      <c r="X150" s="140"/>
      <c r="Y150" s="140"/>
      <c r="Z150" s="141"/>
      <c r="AA150" s="163"/>
      <c r="AB150" s="164"/>
      <c r="AC150" s="164"/>
      <c r="AD150" s="164"/>
      <c r="AE150" s="164"/>
      <c r="AF150" s="164"/>
      <c r="AG150" s="164"/>
      <c r="AH150" s="164"/>
      <c r="AI150" s="164"/>
      <c r="AJ150" s="165"/>
      <c r="AP150" s="1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19"/>
      <c r="BO150" s="19"/>
      <c r="BP150" s="19"/>
      <c r="BQ150" s="19"/>
      <c r="BR150" s="1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</row>
    <row r="151" spans="1:80" ht="15" customHeight="1" x14ac:dyDescent="0.25">
      <c r="G151" s="163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5"/>
      <c r="V151" s="139"/>
      <c r="W151" s="140"/>
      <c r="X151" s="140"/>
      <c r="Y151" s="140"/>
      <c r="Z151" s="141"/>
      <c r="AA151" s="163"/>
      <c r="AB151" s="164"/>
      <c r="AC151" s="164"/>
      <c r="AD151" s="164"/>
      <c r="AE151" s="164"/>
      <c r="AF151" s="164"/>
      <c r="AG151" s="164"/>
      <c r="AH151" s="164"/>
      <c r="AI151" s="164"/>
      <c r="AJ151" s="165"/>
      <c r="AP151" s="1"/>
      <c r="AT151" s="22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19"/>
      <c r="BO151" s="19"/>
      <c r="BP151" s="19"/>
      <c r="BQ151" s="19"/>
      <c r="BR151" s="1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</row>
    <row r="152" spans="1:80" ht="15" customHeight="1" x14ac:dyDescent="0.25">
      <c r="A152" s="2" t="s">
        <v>18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3"/>
      <c r="X152" s="13"/>
      <c r="Y152" s="13"/>
      <c r="Z152" s="13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3"/>
      <c r="BO152" s="13"/>
      <c r="BP152" s="13"/>
      <c r="BQ152" s="13"/>
      <c r="BR152" s="13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</row>
    <row r="153" spans="1:80" ht="15" customHeight="1" x14ac:dyDescent="0.25">
      <c r="A153" s="197">
        <f>SUM(V154:Z156)</f>
        <v>0</v>
      </c>
      <c r="B153" s="197"/>
      <c r="C153" s="197"/>
      <c r="D153" s="197"/>
      <c r="E153" s="197"/>
      <c r="F153" s="1"/>
      <c r="G153" s="247" t="s">
        <v>57</v>
      </c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179" t="s">
        <v>19</v>
      </c>
      <c r="W153" s="180"/>
      <c r="X153" s="180"/>
      <c r="Y153" s="180"/>
      <c r="Z153" s="181"/>
      <c r="AA153" s="185" t="s">
        <v>12</v>
      </c>
      <c r="AB153" s="185"/>
      <c r="AC153" s="185"/>
      <c r="AD153" s="185"/>
      <c r="AE153" s="185"/>
      <c r="AF153" s="185" t="s">
        <v>13</v>
      </c>
      <c r="AG153" s="185"/>
      <c r="AH153" s="185"/>
      <c r="AI153" s="185"/>
      <c r="AJ153" s="185"/>
      <c r="AP153" s="24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</row>
    <row r="154" spans="1:80" ht="15" customHeight="1" x14ac:dyDescent="0.25">
      <c r="G154" s="163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5"/>
      <c r="V154" s="139"/>
      <c r="W154" s="140"/>
      <c r="X154" s="140"/>
      <c r="Y154" s="140"/>
      <c r="Z154" s="141"/>
      <c r="AA154" s="189"/>
      <c r="AB154" s="190"/>
      <c r="AC154" s="190"/>
      <c r="AD154" s="190"/>
      <c r="AE154" s="190"/>
      <c r="AF154" s="189"/>
      <c r="AG154" s="190"/>
      <c r="AH154" s="190"/>
      <c r="AI154" s="190"/>
      <c r="AJ154" s="190"/>
      <c r="AP154" s="1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19"/>
      <c r="BO154" s="19"/>
      <c r="BP154" s="19"/>
      <c r="BQ154" s="19"/>
      <c r="BR154" s="19"/>
      <c r="BS154" s="30"/>
      <c r="BT154" s="29"/>
      <c r="BU154" s="29"/>
      <c r="BV154" s="29"/>
      <c r="BW154" s="29"/>
      <c r="BX154" s="30"/>
      <c r="BY154" s="29"/>
      <c r="BZ154" s="29"/>
      <c r="CA154" s="29"/>
      <c r="CB154" s="29"/>
    </row>
    <row r="155" spans="1:80" ht="15" customHeight="1" x14ac:dyDescent="0.25">
      <c r="G155" s="163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5"/>
      <c r="V155" s="139"/>
      <c r="W155" s="140"/>
      <c r="X155" s="140"/>
      <c r="Y155" s="140"/>
      <c r="Z155" s="141"/>
      <c r="AA155" s="189"/>
      <c r="AB155" s="190"/>
      <c r="AC155" s="190"/>
      <c r="AD155" s="190"/>
      <c r="AE155" s="190"/>
      <c r="AF155" s="189"/>
      <c r="AG155" s="190"/>
      <c r="AH155" s="190"/>
      <c r="AI155" s="190"/>
      <c r="AJ155" s="190"/>
      <c r="AP155" s="1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19"/>
      <c r="BO155" s="19"/>
      <c r="BP155" s="19"/>
      <c r="BQ155" s="19"/>
      <c r="BR155" s="19"/>
      <c r="BS155" s="30"/>
      <c r="BT155" s="29"/>
      <c r="BU155" s="29"/>
      <c r="BV155" s="29"/>
      <c r="BW155" s="29"/>
      <c r="BX155" s="30"/>
      <c r="BY155" s="29"/>
      <c r="BZ155" s="29"/>
      <c r="CA155" s="29"/>
      <c r="CB155" s="29"/>
    </row>
    <row r="156" spans="1:80" ht="15" customHeight="1" x14ac:dyDescent="0.25">
      <c r="A156" s="261" t="s">
        <v>37</v>
      </c>
      <c r="B156" s="261"/>
      <c r="G156" s="163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5"/>
      <c r="V156" s="139"/>
      <c r="W156" s="140"/>
      <c r="X156" s="140"/>
      <c r="Y156" s="140"/>
      <c r="Z156" s="141"/>
      <c r="AA156" s="189"/>
      <c r="AB156" s="190"/>
      <c r="AC156" s="190"/>
      <c r="AD156" s="190"/>
      <c r="AE156" s="190"/>
      <c r="AF156" s="189"/>
      <c r="AG156" s="190"/>
      <c r="AH156" s="190"/>
      <c r="AI156" s="190"/>
      <c r="AJ156" s="190"/>
      <c r="AP156" s="1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19"/>
      <c r="BO156" s="19"/>
      <c r="BP156" s="19"/>
      <c r="BQ156" s="19"/>
      <c r="BR156" s="19"/>
      <c r="BS156" s="30"/>
      <c r="BT156" s="29"/>
      <c r="BU156" s="29"/>
      <c r="BV156" s="29"/>
      <c r="BW156" s="29"/>
      <c r="BX156" s="30"/>
      <c r="BY156" s="29"/>
      <c r="BZ156" s="29"/>
      <c r="CA156" s="29"/>
      <c r="CB156" s="29"/>
    </row>
    <row r="157" spans="1:80" ht="7.5" customHeight="1" x14ac:dyDescent="0.25">
      <c r="A157" s="262"/>
      <c r="B157" s="262"/>
      <c r="AR157" s="17">
        <f ca="1">IF(A158=0,0,IF(A158&lt;P124,1,0))</f>
        <v>0</v>
      </c>
      <c r="AS157" s="2" t="s">
        <v>51</v>
      </c>
    </row>
    <row r="158" spans="1:80" ht="15" customHeight="1" x14ac:dyDescent="0.25">
      <c r="A158" s="184">
        <f ca="1">SUM(A141,A138,A143,A148,A153)</f>
        <v>0</v>
      </c>
      <c r="B158" s="184"/>
      <c r="C158" s="184"/>
      <c r="D158" s="184"/>
      <c r="E158" s="184"/>
      <c r="F158" s="44" t="s">
        <v>84</v>
      </c>
      <c r="G158" s="22"/>
      <c r="H158" s="22"/>
      <c r="J158" s="273">
        <f ca="1">P124-A158</f>
        <v>0</v>
      </c>
      <c r="K158" s="273"/>
      <c r="L158" s="273"/>
      <c r="M158" s="273"/>
      <c r="N158" s="49" t="str">
        <f ca="1">IF(J158&lt;(-0.1),_vst!$C$6,"")</f>
        <v/>
      </c>
      <c r="O158" s="48"/>
      <c r="S158" s="12"/>
      <c r="T158" s="12"/>
      <c r="U158" s="12"/>
      <c r="V158" s="12"/>
      <c r="W158" s="12"/>
      <c r="X158" s="12"/>
      <c r="Y158" s="12"/>
      <c r="Z158" s="12"/>
      <c r="AA158" s="12"/>
      <c r="AB158" s="13"/>
      <c r="AC158" s="13"/>
      <c r="AD158" s="13"/>
      <c r="AE158" s="13"/>
      <c r="AF158" s="13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80" ht="7.5" customHeight="1" x14ac:dyDescent="0.25"/>
    <row r="160" spans="1:80" ht="15.75" customHeight="1" x14ac:dyDescent="0.25"/>
    <row r="161" spans="1:45" ht="17.25" customHeight="1" x14ac:dyDescent="0.35">
      <c r="A161" s="224" t="s">
        <v>221</v>
      </c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</row>
    <row r="162" spans="1:45" ht="15" customHeight="1" x14ac:dyDescent="0.25">
      <c r="A162" s="226" t="s">
        <v>127</v>
      </c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8"/>
      <c r="N162" s="228"/>
      <c r="O162" s="228"/>
      <c r="P162" s="179" t="s">
        <v>128</v>
      </c>
      <c r="Q162" s="180"/>
      <c r="R162" s="180"/>
      <c r="S162" s="180"/>
      <c r="T162" s="181"/>
      <c r="U162" s="226" t="s">
        <v>129</v>
      </c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8"/>
      <c r="AH162" s="228"/>
      <c r="AI162" s="228"/>
    </row>
    <row r="163" spans="1:45" ht="15" customHeight="1" x14ac:dyDescent="0.25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223"/>
      <c r="Q163" s="223"/>
      <c r="R163" s="223"/>
      <c r="S163" s="223"/>
      <c r="T163" s="223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</row>
    <row r="164" spans="1:45" ht="15" customHeight="1" x14ac:dyDescent="0.25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223"/>
      <c r="Q164" s="223"/>
      <c r="R164" s="223"/>
      <c r="S164" s="223"/>
      <c r="T164" s="223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</row>
    <row r="165" spans="1:45" ht="15" customHeight="1" x14ac:dyDescent="0.25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223"/>
      <c r="Q165" s="223"/>
      <c r="R165" s="223"/>
      <c r="S165" s="223"/>
      <c r="T165" s="223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</row>
    <row r="166" spans="1:45" ht="15" customHeight="1" x14ac:dyDescent="0.25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78"/>
      <c r="N166" s="178"/>
      <c r="O166" s="178"/>
      <c r="P166" s="223"/>
      <c r="Q166" s="223"/>
      <c r="R166" s="223"/>
      <c r="S166" s="223"/>
      <c r="T166" s="223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</row>
    <row r="167" spans="1:45" ht="15" customHeight="1" x14ac:dyDescent="0.25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223"/>
      <c r="Q167" s="223"/>
      <c r="R167" s="223"/>
      <c r="S167" s="223"/>
      <c r="T167" s="223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</row>
    <row r="169" spans="1:45" ht="15" customHeight="1" x14ac:dyDescent="0.25">
      <c r="A169" s="131" t="str">
        <f>IF($Z$21="Ano",_vst!$C$23,"")</f>
        <v/>
      </c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  <c r="AB169" s="131"/>
      <c r="AC169" s="131"/>
      <c r="AD169" s="131"/>
      <c r="AE169" s="13"/>
      <c r="AF169" s="13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5" ht="11.5" x14ac:dyDescent="0.2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</row>
    <row r="171" spans="1:45" ht="38.15" customHeight="1" x14ac:dyDescent="0.25">
      <c r="A171" s="239" t="str">
        <f>IF($Z$21="Ano",_vst!$C$24,"")</f>
        <v/>
      </c>
      <c r="B171" s="239"/>
      <c r="C171" s="239"/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71"/>
      <c r="AH171" s="71"/>
      <c r="AI171" s="71"/>
      <c r="AJ171" s="71"/>
    </row>
    <row r="172" spans="1:45" ht="15" customHeight="1" x14ac:dyDescent="0.2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R172" s="35"/>
      <c r="AS172" s="35"/>
    </row>
    <row r="173" spans="1:45" s="35" customFormat="1" ht="15" customHeight="1" x14ac:dyDescent="0.25">
      <c r="A173" s="28" t="s">
        <v>69</v>
      </c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"/>
      <c r="P173" s="28" t="s">
        <v>70</v>
      </c>
      <c r="Q173" s="232"/>
      <c r="R173" s="233"/>
      <c r="S173" s="233"/>
      <c r="T173" s="233"/>
      <c r="U173" s="233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R173" s="2"/>
      <c r="AS173" s="2"/>
    </row>
    <row r="174" spans="1:45" ht="8.15" customHeight="1" x14ac:dyDescent="0.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</row>
    <row r="175" spans="1:45" ht="16.5" customHeight="1" x14ac:dyDescent="0.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</row>
    <row r="176" spans="1:45" ht="24" customHeight="1" x14ac:dyDescent="0.35">
      <c r="A176" s="234" t="s">
        <v>72</v>
      </c>
      <c r="B176" s="235"/>
      <c r="C176" s="235"/>
      <c r="D176" s="235"/>
      <c r="E176" s="235"/>
      <c r="F176" s="235"/>
      <c r="G176" s="235"/>
      <c r="H176" s="235"/>
      <c r="I176" s="236"/>
      <c r="J176" s="234" t="s">
        <v>147</v>
      </c>
      <c r="K176" s="235"/>
      <c r="L176" s="235"/>
      <c r="M176" s="235"/>
      <c r="N176" s="235"/>
      <c r="O176" s="235"/>
      <c r="P176" s="235"/>
      <c r="Q176" s="237" t="s">
        <v>73</v>
      </c>
      <c r="R176" s="237"/>
      <c r="S176" s="237"/>
      <c r="T176" s="237"/>
      <c r="U176" s="237"/>
      <c r="V176" s="237"/>
      <c r="W176" s="237"/>
      <c r="X176" s="237"/>
      <c r="Y176" s="238"/>
      <c r="Z176" s="238"/>
      <c r="AA176" s="238"/>
      <c r="AB176" s="238"/>
      <c r="AC176" s="238"/>
      <c r="AD176" s="238"/>
    </row>
    <row r="177" spans="1:30" ht="36" customHeight="1" x14ac:dyDescent="0.35">
      <c r="A177" s="229"/>
      <c r="B177" s="230"/>
      <c r="C177" s="230"/>
      <c r="D177" s="230"/>
      <c r="E177" s="230"/>
      <c r="F177" s="230"/>
      <c r="G177" s="230"/>
      <c r="H177" s="230"/>
      <c r="I177" s="230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  <c r="U177" s="231"/>
      <c r="V177" s="231"/>
      <c r="W177" s="231"/>
      <c r="X177" s="231"/>
      <c r="Y177" s="231"/>
      <c r="Z177" s="231"/>
      <c r="AA177" s="231"/>
      <c r="AB177" s="231"/>
      <c r="AC177" s="231"/>
      <c r="AD177" s="231"/>
    </row>
    <row r="178" spans="1:30" ht="36" customHeight="1" x14ac:dyDescent="0.35">
      <c r="A178" s="229"/>
      <c r="B178" s="230"/>
      <c r="C178" s="230"/>
      <c r="D178" s="230"/>
      <c r="E178" s="230"/>
      <c r="F178" s="230"/>
      <c r="G178" s="230"/>
      <c r="H178" s="230"/>
      <c r="I178" s="230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  <c r="U178" s="231"/>
      <c r="V178" s="231"/>
      <c r="W178" s="231"/>
      <c r="X178" s="231"/>
      <c r="Y178" s="231"/>
      <c r="Z178" s="231"/>
      <c r="AA178" s="231"/>
      <c r="AB178" s="231"/>
      <c r="AC178" s="231"/>
      <c r="AD178" s="231"/>
    </row>
    <row r="179" spans="1:30" ht="36" customHeight="1" x14ac:dyDescent="0.35">
      <c r="A179" s="229"/>
      <c r="B179" s="230"/>
      <c r="C179" s="230"/>
      <c r="D179" s="230"/>
      <c r="E179" s="230"/>
      <c r="F179" s="230"/>
      <c r="G179" s="230"/>
      <c r="H179" s="230"/>
      <c r="I179" s="230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  <c r="U179" s="231"/>
      <c r="V179" s="231"/>
      <c r="W179" s="231"/>
      <c r="X179" s="231"/>
      <c r="Y179" s="231"/>
      <c r="Z179" s="231"/>
      <c r="AA179" s="231"/>
      <c r="AB179" s="231"/>
      <c r="AC179" s="231"/>
      <c r="AD179" s="231"/>
    </row>
    <row r="180" spans="1:30" ht="11.5" x14ac:dyDescent="0.25">
      <c r="A180" s="76" t="s">
        <v>217</v>
      </c>
    </row>
    <row r="181" spans="1:30" ht="11.5" x14ac:dyDescent="0.25"/>
    <row r="182" spans="1:30" ht="11.5" x14ac:dyDescent="0.25"/>
  </sheetData>
  <sheetProtection algorithmName="SHA-512" hashValue="6kY354tky3diCbctroTQKzjyaVzRz/TvAMzmin9SJni+K8Juak9xoINwcrCvPuRec6EmDiNkBH6xLLUC33x7Gg==" saltValue="l4IdsE2AW9DyjgYpvWCk+A==" spinCount="100000" sheet="1" formatRows="0" selectLockedCells="1"/>
  <mergeCells count="466">
    <mergeCell ref="AF146:AJ146"/>
    <mergeCell ref="V156:Z156"/>
    <mergeCell ref="AA156:AE156"/>
    <mergeCell ref="G153:U153"/>
    <mergeCell ref="G151:U151"/>
    <mergeCell ref="G154:U154"/>
    <mergeCell ref="V150:Z150"/>
    <mergeCell ref="AA150:AJ150"/>
    <mergeCell ref="V151:Z151"/>
    <mergeCell ref="AA153:AE153"/>
    <mergeCell ref="AF153:AJ153"/>
    <mergeCell ref="AA151:AJ151"/>
    <mergeCell ref="AF155:AJ155"/>
    <mergeCell ref="AF156:AJ156"/>
    <mergeCell ref="G150:U150"/>
    <mergeCell ref="V155:Z155"/>
    <mergeCell ref="V154:Z154"/>
    <mergeCell ref="AA154:AE154"/>
    <mergeCell ref="V153:Z153"/>
    <mergeCell ref="AF154:AJ154"/>
    <mergeCell ref="AA155:AE155"/>
    <mergeCell ref="AR106:AT106"/>
    <mergeCell ref="U111:X111"/>
    <mergeCell ref="U109:X109"/>
    <mergeCell ref="U112:X112"/>
    <mergeCell ref="Y108:AB108"/>
    <mergeCell ref="S126:W126"/>
    <mergeCell ref="S127:W127"/>
    <mergeCell ref="X126:AB126"/>
    <mergeCell ref="X127:AB127"/>
    <mergeCell ref="G155:U155"/>
    <mergeCell ref="V146:Z146"/>
    <mergeCell ref="AA146:AE146"/>
    <mergeCell ref="V149:Z149"/>
    <mergeCell ref="AA149:AJ149"/>
    <mergeCell ref="G143:U143"/>
    <mergeCell ref="G148:U148"/>
    <mergeCell ref="G144:U144"/>
    <mergeCell ref="G145:U145"/>
    <mergeCell ref="K84:Q84"/>
    <mergeCell ref="R92:U92"/>
    <mergeCell ref="R82:U82"/>
    <mergeCell ref="K82:Q82"/>
    <mergeCell ref="A81:J81"/>
    <mergeCell ref="K81:Q81"/>
    <mergeCell ref="K83:Q83"/>
    <mergeCell ref="A158:E158"/>
    <mergeCell ref="A156:B157"/>
    <mergeCell ref="N126:R126"/>
    <mergeCell ref="N127:R127"/>
    <mergeCell ref="M138:N138"/>
    <mergeCell ref="F121:O121"/>
    <mergeCell ref="A141:E141"/>
    <mergeCell ref="B123:O123"/>
    <mergeCell ref="B124:O124"/>
    <mergeCell ref="J158:M158"/>
    <mergeCell ref="G156:U156"/>
    <mergeCell ref="A148:E148"/>
    <mergeCell ref="G146:U146"/>
    <mergeCell ref="G149:U149"/>
    <mergeCell ref="A153:E153"/>
    <mergeCell ref="U119:X119"/>
    <mergeCell ref="B119:O119"/>
    <mergeCell ref="B120:O120"/>
    <mergeCell ref="E113:O113"/>
    <mergeCell ref="K93:Q93"/>
    <mergeCell ref="A95:J95"/>
    <mergeCell ref="K95:Q95"/>
    <mergeCell ref="A94:J94"/>
    <mergeCell ref="A88:J88"/>
    <mergeCell ref="P108:T108"/>
    <mergeCell ref="K99:Q99"/>
    <mergeCell ref="R93:U93"/>
    <mergeCell ref="R95:U95"/>
    <mergeCell ref="R88:U88"/>
    <mergeCell ref="R89:U89"/>
    <mergeCell ref="A89:J89"/>
    <mergeCell ref="K89:Q89"/>
    <mergeCell ref="K92:Q92"/>
    <mergeCell ref="A91:J91"/>
    <mergeCell ref="K91:Q91"/>
    <mergeCell ref="K90:Q90"/>
    <mergeCell ref="A92:J92"/>
    <mergeCell ref="B57:AN57"/>
    <mergeCell ref="K88:Q88"/>
    <mergeCell ref="Y109:AB109"/>
    <mergeCell ref="Y110:AB110"/>
    <mergeCell ref="AB91:AE91"/>
    <mergeCell ref="AB92:AE92"/>
    <mergeCell ref="AB95:AE95"/>
    <mergeCell ref="A80:J80"/>
    <mergeCell ref="B109:O109"/>
    <mergeCell ref="B110:O110"/>
    <mergeCell ref="B108:O108"/>
    <mergeCell ref="K79:Q79"/>
    <mergeCell ref="K80:Q80"/>
    <mergeCell ref="A79:J79"/>
    <mergeCell ref="A99:J99"/>
    <mergeCell ref="A98:J98"/>
    <mergeCell ref="A93:J93"/>
    <mergeCell ref="A100:J100"/>
    <mergeCell ref="K100:Q100"/>
    <mergeCell ref="R90:U90"/>
    <mergeCell ref="R91:U91"/>
    <mergeCell ref="AC108:AF108"/>
    <mergeCell ref="AF97:AI97"/>
    <mergeCell ref="K94:Q94"/>
    <mergeCell ref="P117:T117"/>
    <mergeCell ref="P118:T118"/>
    <mergeCell ref="U116:X116"/>
    <mergeCell ref="K98:Q98"/>
    <mergeCell ref="U104:W104"/>
    <mergeCell ref="U108:X108"/>
    <mergeCell ref="B60:AN60"/>
    <mergeCell ref="B61:AN61"/>
    <mergeCell ref="A96:J96"/>
    <mergeCell ref="A97:J97"/>
    <mergeCell ref="Y112:AB112"/>
    <mergeCell ref="P112:T112"/>
    <mergeCell ref="E112:O112"/>
    <mergeCell ref="A63:AJ63"/>
    <mergeCell ref="R80:U80"/>
    <mergeCell ref="R81:U81"/>
    <mergeCell ref="A86:J86"/>
    <mergeCell ref="A85:J85"/>
    <mergeCell ref="K85:Q85"/>
    <mergeCell ref="K86:Q86"/>
    <mergeCell ref="AF92:AI92"/>
    <mergeCell ref="R87:U87"/>
    <mergeCell ref="R86:U86"/>
    <mergeCell ref="Z90:AA90"/>
    <mergeCell ref="B32:AN32"/>
    <mergeCell ref="B33:AN33"/>
    <mergeCell ref="B35:AN35"/>
    <mergeCell ref="B36:AN36"/>
    <mergeCell ref="B38:AN38"/>
    <mergeCell ref="B39:AN39"/>
    <mergeCell ref="B18:AN18"/>
    <mergeCell ref="B19:AN19"/>
    <mergeCell ref="AG127:AJ127"/>
    <mergeCell ref="P109:T109"/>
    <mergeCell ref="P110:T110"/>
    <mergeCell ref="P111:T111"/>
    <mergeCell ref="AC124:AF124"/>
    <mergeCell ref="Y121:AB121"/>
    <mergeCell ref="Y122:AB122"/>
    <mergeCell ref="B58:AN58"/>
    <mergeCell ref="P113:T113"/>
    <mergeCell ref="P114:T114"/>
    <mergeCell ref="U114:X114"/>
    <mergeCell ref="Y113:AB113"/>
    <mergeCell ref="V95:X95"/>
    <mergeCell ref="V88:X88"/>
    <mergeCell ref="Y114:AB114"/>
    <mergeCell ref="P116:T116"/>
    <mergeCell ref="A177:I177"/>
    <mergeCell ref="J177:P177"/>
    <mergeCell ref="Q177:AD179"/>
    <mergeCell ref="A178:I178"/>
    <mergeCell ref="J178:P178"/>
    <mergeCell ref="A179:I179"/>
    <mergeCell ref="J179:P179"/>
    <mergeCell ref="Q173:U173"/>
    <mergeCell ref="A167:O167"/>
    <mergeCell ref="P167:T167"/>
    <mergeCell ref="U167:AI167"/>
    <mergeCell ref="B173:N173"/>
    <mergeCell ref="A176:I176"/>
    <mergeCell ref="J176:P176"/>
    <mergeCell ref="Q176:AD176"/>
    <mergeCell ref="A171:AF171"/>
    <mergeCell ref="A166:O166"/>
    <mergeCell ref="U166:AI166"/>
    <mergeCell ref="P164:T164"/>
    <mergeCell ref="U164:AI164"/>
    <mergeCell ref="A165:O165"/>
    <mergeCell ref="P165:T165"/>
    <mergeCell ref="U165:AI165"/>
    <mergeCell ref="A161:W161"/>
    <mergeCell ref="A164:O164"/>
    <mergeCell ref="P166:T166"/>
    <mergeCell ref="A162:O162"/>
    <mergeCell ref="P162:T162"/>
    <mergeCell ref="U162:AI162"/>
    <mergeCell ref="A163:O163"/>
    <mergeCell ref="P163:T163"/>
    <mergeCell ref="U163:AI163"/>
    <mergeCell ref="A5:AD5"/>
    <mergeCell ref="B7:G7"/>
    <mergeCell ref="A72:J72"/>
    <mergeCell ref="A73:J73"/>
    <mergeCell ref="R94:U94"/>
    <mergeCell ref="A8:AN8"/>
    <mergeCell ref="B42:AN42"/>
    <mergeCell ref="B43:AN43"/>
    <mergeCell ref="B45:AN45"/>
    <mergeCell ref="B46:AN46"/>
    <mergeCell ref="B48:AN48"/>
    <mergeCell ref="B49:AN49"/>
    <mergeCell ref="B51:AN51"/>
    <mergeCell ref="B52:AN52"/>
    <mergeCell ref="B13:AN13"/>
    <mergeCell ref="B14:AN14"/>
    <mergeCell ref="A84:J84"/>
    <mergeCell ref="V91:X91"/>
    <mergeCell ref="A87:J87"/>
    <mergeCell ref="K87:Q87"/>
    <mergeCell ref="A90:J90"/>
    <mergeCell ref="B26:AN26"/>
    <mergeCell ref="B27:AN27"/>
    <mergeCell ref="B29:AN29"/>
    <mergeCell ref="K97:Q97"/>
    <mergeCell ref="AB96:AE96"/>
    <mergeCell ref="Z95:AA95"/>
    <mergeCell ref="Z96:AA96"/>
    <mergeCell ref="AC119:AF119"/>
    <mergeCell ref="AC120:AF120"/>
    <mergeCell ref="AC109:AF109"/>
    <mergeCell ref="AC114:AF114"/>
    <mergeCell ref="AC111:AF111"/>
    <mergeCell ref="AC112:AF112"/>
    <mergeCell ref="U118:X118"/>
    <mergeCell ref="Y115:AB115"/>
    <mergeCell ref="P115:T115"/>
    <mergeCell ref="U115:X115"/>
    <mergeCell ref="AC115:AF115"/>
    <mergeCell ref="Y116:AB116"/>
    <mergeCell ref="Y117:AB117"/>
    <mergeCell ref="AC116:AF116"/>
    <mergeCell ref="U117:X117"/>
    <mergeCell ref="U113:X113"/>
    <mergeCell ref="Y118:AB118"/>
    <mergeCell ref="U110:X110"/>
    <mergeCell ref="Y119:AB119"/>
    <mergeCell ref="K96:Q96"/>
    <mergeCell ref="P121:T121"/>
    <mergeCell ref="A143:E143"/>
    <mergeCell ref="U123:X123"/>
    <mergeCell ref="O133:P133"/>
    <mergeCell ref="W133:X133"/>
    <mergeCell ref="A138:E138"/>
    <mergeCell ref="A126:M127"/>
    <mergeCell ref="O131:P131"/>
    <mergeCell ref="Y123:AB123"/>
    <mergeCell ref="U124:X124"/>
    <mergeCell ref="H141:S141"/>
    <mergeCell ref="T141:W141"/>
    <mergeCell ref="Q129:R129"/>
    <mergeCell ref="S129:T129"/>
    <mergeCell ref="O129:P129"/>
    <mergeCell ref="U122:X122"/>
    <mergeCell ref="T138:U138"/>
    <mergeCell ref="AA143:AE143"/>
    <mergeCell ref="P124:T124"/>
    <mergeCell ref="Y120:AB120"/>
    <mergeCell ref="AC117:AF117"/>
    <mergeCell ref="AC118:AF118"/>
    <mergeCell ref="P119:T119"/>
    <mergeCell ref="P120:T120"/>
    <mergeCell ref="V148:Z148"/>
    <mergeCell ref="AA148:AJ148"/>
    <mergeCell ref="AC110:AF110"/>
    <mergeCell ref="AF143:AJ143"/>
    <mergeCell ref="AC113:AF113"/>
    <mergeCell ref="Y111:AB111"/>
    <mergeCell ref="AC121:AF121"/>
    <mergeCell ref="AC122:AF122"/>
    <mergeCell ref="V144:Z144"/>
    <mergeCell ref="AA144:AE144"/>
    <mergeCell ref="AF144:AJ144"/>
    <mergeCell ref="V145:Z145"/>
    <mergeCell ref="AA145:AE145"/>
    <mergeCell ref="AF145:AJ145"/>
    <mergeCell ref="V143:Z143"/>
    <mergeCell ref="Y124:AB124"/>
    <mergeCell ref="U121:X121"/>
    <mergeCell ref="AC123:AF123"/>
    <mergeCell ref="Z138:AA138"/>
    <mergeCell ref="A70:J71"/>
    <mergeCell ref="K70:Q71"/>
    <mergeCell ref="A75:J75"/>
    <mergeCell ref="A76:J76"/>
    <mergeCell ref="A77:J77"/>
    <mergeCell ref="K78:Q78"/>
    <mergeCell ref="R79:U79"/>
    <mergeCell ref="A78:J78"/>
    <mergeCell ref="K72:Q72"/>
    <mergeCell ref="K73:Q73"/>
    <mergeCell ref="K74:Q74"/>
    <mergeCell ref="K75:Q75"/>
    <mergeCell ref="K76:Q76"/>
    <mergeCell ref="K77:Q77"/>
    <mergeCell ref="A74:J74"/>
    <mergeCell ref="R75:U75"/>
    <mergeCell ref="AF96:AI96"/>
    <mergeCell ref="V96:X96"/>
    <mergeCell ref="AF100:AI100"/>
    <mergeCell ref="V97:X97"/>
    <mergeCell ref="V98:X98"/>
    <mergeCell ref="AF99:AI99"/>
    <mergeCell ref="Z84:AA84"/>
    <mergeCell ref="AB93:AE93"/>
    <mergeCell ref="AB94:AE94"/>
    <mergeCell ref="Z93:AA93"/>
    <mergeCell ref="AF98:AI98"/>
    <mergeCell ref="AF95:AI95"/>
    <mergeCell ref="Z97:AA97"/>
    <mergeCell ref="Z98:AA98"/>
    <mergeCell ref="Z99:AA99"/>
    <mergeCell ref="Z100:AA100"/>
    <mergeCell ref="Z94:AA94"/>
    <mergeCell ref="V99:X99"/>
    <mergeCell ref="V100:X100"/>
    <mergeCell ref="B24:AN24"/>
    <mergeCell ref="B30:AN30"/>
    <mergeCell ref="G16:P16"/>
    <mergeCell ref="AF82:AI82"/>
    <mergeCell ref="AF81:AI81"/>
    <mergeCell ref="AF80:AI80"/>
    <mergeCell ref="Z21:AA21"/>
    <mergeCell ref="AJ74:AM74"/>
    <mergeCell ref="AJ75:AM75"/>
    <mergeCell ref="AF74:AI74"/>
    <mergeCell ref="AJ77:AM77"/>
    <mergeCell ref="AJ78:AM78"/>
    <mergeCell ref="V72:X72"/>
    <mergeCell ref="AF75:AI75"/>
    <mergeCell ref="AF76:AI76"/>
    <mergeCell ref="AF77:AI77"/>
    <mergeCell ref="AF78:AI78"/>
    <mergeCell ref="V76:X76"/>
    <mergeCell ref="V77:X77"/>
    <mergeCell ref="V78:X78"/>
    <mergeCell ref="V79:X79"/>
    <mergeCell ref="V80:X80"/>
    <mergeCell ref="V81:X81"/>
    <mergeCell ref="V82:X82"/>
    <mergeCell ref="AJ92:AM92"/>
    <mergeCell ref="AJ89:AM89"/>
    <mergeCell ref="AJ90:AM90"/>
    <mergeCell ref="AF88:AI88"/>
    <mergeCell ref="Z89:AA89"/>
    <mergeCell ref="V83:X83"/>
    <mergeCell ref="V84:X84"/>
    <mergeCell ref="AJ101:AM101"/>
    <mergeCell ref="B54:AN54"/>
    <mergeCell ref="B55:AN55"/>
    <mergeCell ref="AJ96:AM96"/>
    <mergeCell ref="R96:U96"/>
    <mergeCell ref="R97:U97"/>
    <mergeCell ref="R98:U98"/>
    <mergeCell ref="R83:U83"/>
    <mergeCell ref="R84:U84"/>
    <mergeCell ref="R85:U85"/>
    <mergeCell ref="AF101:AI101"/>
    <mergeCell ref="AB97:AE97"/>
    <mergeCell ref="AB98:AE98"/>
    <mergeCell ref="AB99:AE99"/>
    <mergeCell ref="AB100:AE100"/>
    <mergeCell ref="R99:U99"/>
    <mergeCell ref="R100:U100"/>
    <mergeCell ref="AF91:AI91"/>
    <mergeCell ref="R70:U71"/>
    <mergeCell ref="R72:U72"/>
    <mergeCell ref="R73:U73"/>
    <mergeCell ref="AF83:AI83"/>
    <mergeCell ref="AF85:AI85"/>
    <mergeCell ref="AF89:AI89"/>
    <mergeCell ref="V70:X71"/>
    <mergeCell ref="AF73:AI73"/>
    <mergeCell ref="AF72:AI72"/>
    <mergeCell ref="AB72:AE72"/>
    <mergeCell ref="AB73:AE73"/>
    <mergeCell ref="Z81:AA81"/>
    <mergeCell ref="Z82:AA82"/>
    <mergeCell ref="Z83:AA83"/>
    <mergeCell ref="Y70:Y71"/>
    <mergeCell ref="R76:U76"/>
    <mergeCell ref="R77:U77"/>
    <mergeCell ref="R78:U78"/>
    <mergeCell ref="R74:U74"/>
    <mergeCell ref="AJ99:AM99"/>
    <mergeCell ref="AJ81:AM81"/>
    <mergeCell ref="V73:X73"/>
    <mergeCell ref="V74:X74"/>
    <mergeCell ref="V75:X75"/>
    <mergeCell ref="V85:X85"/>
    <mergeCell ref="V86:X86"/>
    <mergeCell ref="V87:X87"/>
    <mergeCell ref="V89:X89"/>
    <mergeCell ref="V90:X90"/>
    <mergeCell ref="V92:X92"/>
    <mergeCell ref="V93:X93"/>
    <mergeCell ref="V94:X94"/>
    <mergeCell ref="AJ88:AM88"/>
    <mergeCell ref="AB86:AE86"/>
    <mergeCell ref="AB87:AE87"/>
    <mergeCell ref="Z85:AA85"/>
    <mergeCell ref="Z86:AA86"/>
    <mergeCell ref="Z87:AA87"/>
    <mergeCell ref="Z88:AA88"/>
    <mergeCell ref="AJ94:AM94"/>
    <mergeCell ref="AJ87:AM87"/>
    <mergeCell ref="AJ93:AM93"/>
    <mergeCell ref="AJ91:AM91"/>
    <mergeCell ref="AJ71:AM71"/>
    <mergeCell ref="AJ72:AM72"/>
    <mergeCell ref="AJ73:AM73"/>
    <mergeCell ref="AJ84:AM84"/>
    <mergeCell ref="AJ85:AM85"/>
    <mergeCell ref="AJ79:AM79"/>
    <mergeCell ref="AF79:AI79"/>
    <mergeCell ref="AJ86:AM86"/>
    <mergeCell ref="AF86:AI86"/>
    <mergeCell ref="AJ83:AM83"/>
    <mergeCell ref="AJ76:AM76"/>
    <mergeCell ref="AJ80:AM80"/>
    <mergeCell ref="AJ82:AM82"/>
    <mergeCell ref="AS110:AT110"/>
    <mergeCell ref="AS111:AT111"/>
    <mergeCell ref="AB74:AE74"/>
    <mergeCell ref="AB75:AE75"/>
    <mergeCell ref="AB76:AE76"/>
    <mergeCell ref="AB77:AE77"/>
    <mergeCell ref="AB78:AE78"/>
    <mergeCell ref="AB79:AE79"/>
    <mergeCell ref="AB80:AE80"/>
    <mergeCell ref="AB81:AE81"/>
    <mergeCell ref="AB82:AE82"/>
    <mergeCell ref="AB88:AE88"/>
    <mergeCell ref="AB89:AE89"/>
    <mergeCell ref="AJ95:AM95"/>
    <mergeCell ref="AF94:AI94"/>
    <mergeCell ref="AF93:AI93"/>
    <mergeCell ref="AF87:AI87"/>
    <mergeCell ref="AF84:AI84"/>
    <mergeCell ref="AB83:AE83"/>
    <mergeCell ref="AB84:AE84"/>
    <mergeCell ref="AB85:AE85"/>
    <mergeCell ref="AJ97:AM97"/>
    <mergeCell ref="AJ100:AM100"/>
    <mergeCell ref="AJ98:AM98"/>
    <mergeCell ref="AJ102:AM102"/>
    <mergeCell ref="AF70:AM70"/>
    <mergeCell ref="AF90:AI90"/>
    <mergeCell ref="AB90:AE90"/>
    <mergeCell ref="U120:X120"/>
    <mergeCell ref="P122:T122"/>
    <mergeCell ref="P123:T123"/>
    <mergeCell ref="G67:H67"/>
    <mergeCell ref="Z70:AA71"/>
    <mergeCell ref="AB70:AE71"/>
    <mergeCell ref="Z91:AA91"/>
    <mergeCell ref="Z92:AA92"/>
    <mergeCell ref="AF71:AI71"/>
    <mergeCell ref="Z77:AA77"/>
    <mergeCell ref="Z78:AA78"/>
    <mergeCell ref="Z79:AA79"/>
    <mergeCell ref="Z80:AA80"/>
    <mergeCell ref="Z72:AA72"/>
    <mergeCell ref="Z73:AA73"/>
    <mergeCell ref="Z74:AA74"/>
    <mergeCell ref="Z75:AA75"/>
    <mergeCell ref="Z76:AA76"/>
    <mergeCell ref="A83:J83"/>
    <mergeCell ref="A82:J82"/>
  </mergeCells>
  <conditionalFormatting sqref="B24:AN24">
    <cfRule type="expression" dxfId="5" priority="31">
      <formula>AND($Z$21&lt;&gt;"Ano")</formula>
    </cfRule>
  </conditionalFormatting>
  <conditionalFormatting sqref="F158:J158">
    <cfRule type="expression" dxfId="4" priority="12">
      <formula>AND($J$158&lt;&gt;0)</formula>
    </cfRule>
  </conditionalFormatting>
  <conditionalFormatting sqref="U104:W104">
    <cfRule type="expression" dxfId="3" priority="33">
      <formula>AND($AT$102=0)</formula>
    </cfRule>
  </conditionalFormatting>
  <conditionalFormatting sqref="V72:X100">
    <cfRule type="expression" dxfId="2" priority="1">
      <formula>AND(OR($G$67="",$G$67="Ne"))</formula>
    </cfRule>
  </conditionalFormatting>
  <conditionalFormatting sqref="AC127:AJ127">
    <cfRule type="expression" dxfId="1" priority="11">
      <formula>AND($AG$127&lt;&gt;0)</formula>
    </cfRule>
  </conditionalFormatting>
  <conditionalFormatting sqref="AF101:AI101">
    <cfRule type="expression" dxfId="0" priority="32">
      <formula>AND($AT$101=1)</formula>
    </cfRule>
  </conditionalFormatting>
  <dataValidations disablePrompts="1" xWindow="234" yWindow="464" count="10">
    <dataValidation type="list" allowBlank="1" showInputMessage="1" showErrorMessage="1" errorTitle="Zvolte ANO/NE (!)" sqref="Z21 G67" xr:uid="{00000000-0002-0000-0000-000000000000}">
      <formula1>"Ano,Ne"</formula1>
    </dataValidation>
    <dataValidation type="list" allowBlank="1" showInputMessage="1" showErrorMessage="1" error="Zvolte z povolených možností!" prompt="Vyberte z nabídky" sqref="K72:Q101 Y101:AA101 R101:U101" xr:uid="{00000000-0002-0000-0000-000001000000}">
      <formula1>kategorie</formula1>
    </dataValidation>
    <dataValidation allowBlank="1" showInputMessage="1" showErrorMessage="1" prompt="uveďte stručný popis o jaký údaj jde" sqref="A101:J101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72:U100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Y72:Y100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72:J100" xr:uid="{00000000-0002-0000-0000-000005000000}"/>
    <dataValidation allowBlank="1" showInputMessage="1" showErrorMessage="1" promptTitle="Bude hrazeno úvěrem NRB" prompt="Uvádí se v Kč." sqref="AF72:AI100" xr:uid="{00000000-0002-0000-0000-000006000000}"/>
    <dataValidation type="list" allowBlank="1" showInputMessage="1" showErrorMessage="1" sqref="G16" xr:uid="{00000000-0002-0000-0000-000007000000}">
      <formula1>zamereni</formula1>
    </dataValidation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72:X100" xr:uid="{00000000-0002-0000-0000-000008000000}"/>
    <dataValidation allowBlank="1" showInputMessage="1" showErrorMessage="1" error="Zvolte z povolených možností!" promptTitle="Vyplnit jen u výdajů v cizí měně" prompt="Použijte kurz devizového trhu ČNB platný pro den, kdy byla podána žádost o zvýhoděný úvěr. Datum podání žádosti lze v případě potřeby ověřit u pracovníka NRB." sqref="Z72:AA100" xr:uid="{00000000-0002-0000-0000-000009000000}"/>
  </dataValidations>
  <pageMargins left="0.6692913385826772" right="0.55118110236220474" top="0.78740157480314965" bottom="0.55118110236220474" header="0.31496062992125984" footer="0.31496062992125984"/>
  <pageSetup paperSize="9" scale="84" orientation="landscape" r:id="rId1"/>
  <headerFooter>
    <oddFooter>&amp;L&amp;"Arial,Obyčejné"&amp;6verze šablony 4,3&amp;C&amp;9&amp;P.</oddFooter>
  </headerFooter>
  <rowBreaks count="3" manualBreakCount="3">
    <brk id="47" max="16383" man="1"/>
    <brk id="64" max="16383" man="1"/>
    <brk id="10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5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2.5" x14ac:dyDescent="0.25"/>
  <cols>
    <col min="1" max="1" width="9.1796875" style="99"/>
    <col min="2" max="2" width="32.1796875" style="99" hidden="1" customWidth="1"/>
    <col min="3" max="3" width="98.7265625" style="99" hidden="1" customWidth="1"/>
    <col min="4" max="4" width="5.26953125" style="99" hidden="1" customWidth="1"/>
    <col min="5" max="5" width="42.1796875" style="99" hidden="1" customWidth="1"/>
    <col min="6" max="16384" width="9.1796875" style="99"/>
  </cols>
  <sheetData>
    <row r="1" spans="2:5" ht="13" x14ac:dyDescent="0.25">
      <c r="B1" s="98" t="s">
        <v>44</v>
      </c>
      <c r="C1" s="98" t="s">
        <v>49</v>
      </c>
      <c r="D1" s="98" t="s">
        <v>90</v>
      </c>
      <c r="E1" s="98" t="s">
        <v>155</v>
      </c>
    </row>
    <row r="2" spans="2:5" x14ac:dyDescent="0.25">
      <c r="B2" s="100" t="s">
        <v>58</v>
      </c>
      <c r="C2" s="100" t="s">
        <v>66</v>
      </c>
      <c r="D2" s="99" t="s">
        <v>89</v>
      </c>
      <c r="E2" s="99" t="s">
        <v>156</v>
      </c>
    </row>
    <row r="3" spans="2:5" x14ac:dyDescent="0.25">
      <c r="B3" s="100" t="s">
        <v>165</v>
      </c>
      <c r="C3" s="100" t="s">
        <v>141</v>
      </c>
      <c r="D3" s="99" t="s">
        <v>91</v>
      </c>
      <c r="E3" s="99" t="s">
        <v>157</v>
      </c>
    </row>
    <row r="4" spans="2:5" x14ac:dyDescent="0.25">
      <c r="B4" s="100" t="s">
        <v>166</v>
      </c>
      <c r="C4" s="100" t="s">
        <v>151</v>
      </c>
      <c r="D4" s="99" t="s">
        <v>92</v>
      </c>
      <c r="E4" s="99" t="s">
        <v>158</v>
      </c>
    </row>
    <row r="5" spans="2:5" x14ac:dyDescent="0.25">
      <c r="B5" s="101" t="s">
        <v>167</v>
      </c>
      <c r="C5" s="101" t="s">
        <v>197</v>
      </c>
      <c r="D5" s="99" t="s">
        <v>93</v>
      </c>
      <c r="E5" s="99" t="s">
        <v>159</v>
      </c>
    </row>
    <row r="6" spans="2:5" x14ac:dyDescent="0.25">
      <c r="B6" s="101" t="s">
        <v>189</v>
      </c>
      <c r="C6" s="101" t="s">
        <v>67</v>
      </c>
      <c r="D6" s="99" t="s">
        <v>95</v>
      </c>
      <c r="E6" s="99" t="s">
        <v>160</v>
      </c>
    </row>
    <row r="7" spans="2:5" x14ac:dyDescent="0.25">
      <c r="B7" s="100" t="s">
        <v>45</v>
      </c>
      <c r="C7" s="101" t="str">
        <f>CONCATENATE("výše zvýhodněného úvěru musí být v rozmezí ",projekt!AT108," - ",projekt!AT109," mil. Kč")</f>
        <v>výše zvýhodněného úvěru musí být v rozmezí 0,5 - 100 mil. Kč</v>
      </c>
      <c r="D7" s="99" t="s">
        <v>94</v>
      </c>
    </row>
    <row r="8" spans="2:5" x14ac:dyDescent="0.25">
      <c r="B8" s="100" t="s">
        <v>168</v>
      </c>
      <c r="C8" s="102" t="s">
        <v>132</v>
      </c>
      <c r="D8" s="99" t="s">
        <v>108</v>
      </c>
    </row>
    <row r="9" spans="2:5" x14ac:dyDescent="0.25">
      <c r="B9" s="100" t="s">
        <v>2</v>
      </c>
      <c r="C9" s="100" t="s">
        <v>68</v>
      </c>
      <c r="D9" s="99" t="s">
        <v>96</v>
      </c>
    </row>
    <row r="10" spans="2:5" x14ac:dyDescent="0.25">
      <c r="B10" s="100" t="s">
        <v>46</v>
      </c>
      <c r="C10" s="103" t="s">
        <v>175</v>
      </c>
      <c r="D10" s="99" t="s">
        <v>97</v>
      </c>
    </row>
    <row r="11" spans="2:5" x14ac:dyDescent="0.25">
      <c r="B11" s="100" t="s">
        <v>47</v>
      </c>
      <c r="C11" s="101" t="s">
        <v>71</v>
      </c>
      <c r="D11" s="99" t="s">
        <v>89</v>
      </c>
    </row>
    <row r="12" spans="2:5" ht="13" x14ac:dyDescent="0.3">
      <c r="B12" s="100" t="s">
        <v>142</v>
      </c>
      <c r="C12" s="101" t="s">
        <v>188</v>
      </c>
      <c r="D12" s="99" t="s">
        <v>99</v>
      </c>
    </row>
    <row r="13" spans="2:5" x14ac:dyDescent="0.25">
      <c r="C13" s="101" t="s">
        <v>124</v>
      </c>
      <c r="D13" s="99" t="s">
        <v>100</v>
      </c>
    </row>
    <row r="14" spans="2:5" x14ac:dyDescent="0.25">
      <c r="C14" s="101" t="s">
        <v>123</v>
      </c>
      <c r="D14" s="99" t="s">
        <v>109</v>
      </c>
    </row>
    <row r="15" spans="2:5" ht="13" x14ac:dyDescent="0.3">
      <c r="B15" s="104" t="s">
        <v>146</v>
      </c>
      <c r="C15" s="101" t="s">
        <v>126</v>
      </c>
      <c r="D15" s="99" t="s">
        <v>120</v>
      </c>
    </row>
    <row r="16" spans="2:5" x14ac:dyDescent="0.25">
      <c r="B16" s="100" t="s">
        <v>143</v>
      </c>
      <c r="C16" s="101" t="s">
        <v>125</v>
      </c>
      <c r="D16" s="99" t="s">
        <v>102</v>
      </c>
    </row>
    <row r="17" spans="2:4" x14ac:dyDescent="0.25">
      <c r="B17" s="100" t="s">
        <v>144</v>
      </c>
      <c r="C17" s="101" t="s">
        <v>134</v>
      </c>
      <c r="D17" s="99" t="s">
        <v>104</v>
      </c>
    </row>
    <row r="18" spans="2:4" x14ac:dyDescent="0.25">
      <c r="C18" s="101" t="s">
        <v>135</v>
      </c>
      <c r="D18" s="99" t="s">
        <v>101</v>
      </c>
    </row>
    <row r="19" spans="2:4" x14ac:dyDescent="0.25">
      <c r="C19" s="101" t="s">
        <v>139</v>
      </c>
      <c r="D19" s="99" t="s">
        <v>103</v>
      </c>
    </row>
    <row r="20" spans="2:4" x14ac:dyDescent="0.25">
      <c r="C20" s="101" t="s">
        <v>153</v>
      </c>
      <c r="D20" s="99" t="s">
        <v>105</v>
      </c>
    </row>
    <row r="21" spans="2:4" x14ac:dyDescent="0.25">
      <c r="C21" s="101" t="s">
        <v>152</v>
      </c>
      <c r="D21" s="99" t="s">
        <v>107</v>
      </c>
    </row>
    <row r="22" spans="2:4" x14ac:dyDescent="0.25">
      <c r="C22" s="101" t="s">
        <v>164</v>
      </c>
      <c r="D22" s="99" t="s">
        <v>111</v>
      </c>
    </row>
    <row r="23" spans="2:4" x14ac:dyDescent="0.25">
      <c r="B23" s="100"/>
      <c r="C23" s="101" t="s">
        <v>137</v>
      </c>
      <c r="D23" s="99" t="s">
        <v>110</v>
      </c>
    </row>
    <row r="24" spans="2:4" ht="36.65" customHeight="1" x14ac:dyDescent="0.25">
      <c r="B24" s="100"/>
      <c r="C24" s="105" t="s">
        <v>154</v>
      </c>
      <c r="D24" s="99" t="s">
        <v>113</v>
      </c>
    </row>
    <row r="25" spans="2:4" x14ac:dyDescent="0.25">
      <c r="B25" s="100"/>
      <c r="C25" s="99" t="s">
        <v>196</v>
      </c>
      <c r="D25" s="99" t="s">
        <v>114</v>
      </c>
    </row>
    <row r="26" spans="2:4" x14ac:dyDescent="0.25">
      <c r="C26" s="99" t="s">
        <v>198</v>
      </c>
      <c r="D26" s="99" t="s">
        <v>98</v>
      </c>
    </row>
    <row r="27" spans="2:4" x14ac:dyDescent="0.25">
      <c r="C27" s="99" t="s">
        <v>193</v>
      </c>
      <c r="D27" s="99" t="s">
        <v>115</v>
      </c>
    </row>
    <row r="28" spans="2:4" x14ac:dyDescent="0.25">
      <c r="C28" s="99" t="s">
        <v>200</v>
      </c>
      <c r="D28" s="99" t="s">
        <v>116</v>
      </c>
    </row>
    <row r="29" spans="2:4" x14ac:dyDescent="0.25">
      <c r="D29" s="99" t="s">
        <v>117</v>
      </c>
    </row>
    <row r="30" spans="2:4" x14ac:dyDescent="0.25">
      <c r="D30" s="99" t="s">
        <v>119</v>
      </c>
    </row>
    <row r="31" spans="2:4" x14ac:dyDescent="0.25">
      <c r="D31" s="99" t="s">
        <v>118</v>
      </c>
    </row>
    <row r="32" spans="2:4" x14ac:dyDescent="0.25">
      <c r="D32" s="99" t="s">
        <v>121</v>
      </c>
    </row>
    <row r="33" spans="4:4" x14ac:dyDescent="0.25">
      <c r="D33" s="99" t="s">
        <v>122</v>
      </c>
    </row>
    <row r="34" spans="4:4" x14ac:dyDescent="0.25">
      <c r="D34" s="99" t="s">
        <v>112</v>
      </c>
    </row>
    <row r="35" spans="4:4" x14ac:dyDescent="0.25">
      <c r="D35" s="99" t="s">
        <v>106</v>
      </c>
    </row>
  </sheetData>
  <sheetProtection algorithmName="SHA-512" hashValue="7xvE9NGGNOEPdUQae+JpDoM+ocwbI8Fn/8+Gca0cS05rU2iBrEwpAphz+Da5cuaK8t+h4isdlAhsE7Adrjs4Wg==" saltValue="PpHnWnT0AJ86khi0WQPEsw==" spinCount="100000" sheet="1" object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2025-07-03T08:28:10Z</cp:lastPrinted>
  <dcterms:created xsi:type="dcterms:W3CDTF">2014-10-10T08:25:14Z</dcterms:created>
  <dcterms:modified xsi:type="dcterms:W3CDTF">2025-11-25T15:49:28Z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2025-07-03T10:37:50Z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5b852b62-62a7-4a46-ac8d-1deb64395fde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