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N:\URO\OVM\Hromadná aktualizace Přílohy PROJEKT\"/>
    </mc:Choice>
  </mc:AlternateContent>
  <xr:revisionPtr revIDLastSave="0" documentId="13_ncr:1_{82B4D67C-D75D-4B58-9904-F23FE1DA8AB0}" xr6:coauthVersionLast="47" xr6:coauthVersionMax="47" xr10:uidLastSave="{00000000-0000-0000-0000-000000000000}"/>
  <workbookProtection workbookAlgorithmName="SHA-512" workbookHashValue="XnWbItL9A+2EnOGSx7gEYoLMIatuYavvn/EIazMp5deca3RL9MjDQDqpMBZ2Jt3hndyZr0WyqTq531VL33izzQ==" workbookSaltValue="pjS41vcSZn7mosn0USvWuA==" workbookSpinCount="100000" lockStructure="1"/>
  <bookViews>
    <workbookView xWindow="-120" yWindow="-120" windowWidth="29040" windowHeight="15840" xr2:uid="{00000000-000D-0000-FFFF-FFFF00000000}"/>
  </bookViews>
  <sheets>
    <sheet name="Popis_projektu" sheetId="3" r:id="rId1"/>
    <sheet name="_vst" sheetId="4" state="hidden" r:id="rId2"/>
    <sheet name="List2" sheetId="2" state="hidden" r:id="rId3"/>
  </sheets>
  <definedNames>
    <definedName name="měny">_vst!$B$2:$B$35</definedName>
    <definedName name="_xlnm.Print_Area" localSheetId="0">Popis_projektu!$A$1:$AN$91</definedName>
    <definedName name="splatnost">_vst!$D$2:$D$16</definedName>
    <definedName name="zaměření">_vst!$C$2:$C$3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4" l="1"/>
  <c r="AJ46" i="3" s="1"/>
  <c r="K7" i="4"/>
  <c r="AF10" i="3" s="1"/>
  <c r="L2" i="4"/>
  <c r="K3" i="4"/>
  <c r="K2" i="4"/>
  <c r="I3" i="4"/>
  <c r="I2" i="4"/>
  <c r="L3" i="4" s="1"/>
  <c r="W10" i="3" l="1"/>
  <c r="I53" i="3" l="1"/>
  <c r="X35" i="3"/>
  <c r="H6" i="4" l="1"/>
  <c r="L5" i="4" s="1"/>
  <c r="K5" i="4"/>
  <c r="Z37" i="3"/>
  <c r="F4" i="4" s="1"/>
  <c r="O53" i="3" l="1"/>
  <c r="Z39" i="3"/>
  <c r="F5" i="4" l="1"/>
  <c r="F6" i="4" s="1"/>
  <c r="X41" i="3" s="1"/>
  <c r="X43" i="3" s="1"/>
  <c r="H5" i="4" s="1"/>
  <c r="L4" i="4" s="1"/>
  <c r="K6" i="4"/>
  <c r="AJ49" i="3" l="1"/>
  <c r="K4" i="4" l="1"/>
  <c r="K1" i="4" s="1"/>
  <c r="K11" i="4" s="1"/>
  <c r="B84" i="3" l="1"/>
  <c r="O47" i="3"/>
</calcChain>
</file>

<file path=xl/sharedStrings.xml><?xml version="1.0" encoding="utf-8"?>
<sst xmlns="http://schemas.openxmlformats.org/spreadsheetml/2006/main" count="141" uniqueCount="121">
  <si>
    <t>Kč</t>
  </si>
  <si>
    <t>MWh</t>
  </si>
  <si>
    <t>Ostatní zdroje</t>
  </si>
  <si>
    <t>Celkem</t>
  </si>
  <si>
    <t>Obchodní firma/ název/ jméno žadatele</t>
  </si>
  <si>
    <t>IČO</t>
  </si>
  <si>
    <t>Projekt</t>
  </si>
  <si>
    <t>1. Popis projektu</t>
  </si>
  <si>
    <t>Zaměření projektu</t>
  </si>
  <si>
    <t>Majetkoprávní vztahy související s projektem (vlastnictví či pronájem pozemků, budov, strojů a jiného vybavení)</t>
  </si>
  <si>
    <t>Příloha Projekt žádosti o zvýhodněný úvěr v programu Fotovoltaické systémy s/bez akumulace</t>
  </si>
  <si>
    <t>Místo realizace projektu</t>
  </si>
  <si>
    <t>Dodavatelské zajištění realizace projektu (termíny dodávek, předpokládané platební podmínky, smluvní zajištění vč. smluv o smlouvách budoucích, závazné objednávky apod.)</t>
  </si>
  <si>
    <t>Měny</t>
  </si>
  <si>
    <t>EUR</t>
  </si>
  <si>
    <t>USD</t>
  </si>
  <si>
    <t>GBP</t>
  </si>
  <si>
    <t>AUD</t>
  </si>
  <si>
    <t>BGN</t>
  </si>
  <si>
    <t>BRL</t>
  </si>
  <si>
    <t>CAD</t>
  </si>
  <si>
    <t>CNY</t>
  </si>
  <si>
    <t>DKK</t>
  </si>
  <si>
    <t>HKD</t>
  </si>
  <si>
    <t>HRK</t>
  </si>
  <si>
    <t>HUF</t>
  </si>
  <si>
    <t>CHF</t>
  </si>
  <si>
    <t>IDR</t>
  </si>
  <si>
    <t>ILS</t>
  </si>
  <si>
    <t>INR</t>
  </si>
  <si>
    <t>ISK</t>
  </si>
  <si>
    <t>JPY</t>
  </si>
  <si>
    <t>KRW</t>
  </si>
  <si>
    <t>MXN</t>
  </si>
  <si>
    <t>MYR</t>
  </si>
  <si>
    <t>NOK</t>
  </si>
  <si>
    <t>NZD</t>
  </si>
  <si>
    <t>PHP</t>
  </si>
  <si>
    <t>PLN</t>
  </si>
  <si>
    <t>RON</t>
  </si>
  <si>
    <t>RUB</t>
  </si>
  <si>
    <t>SEK</t>
  </si>
  <si>
    <t>SGD</t>
  </si>
  <si>
    <t>THB</t>
  </si>
  <si>
    <t>TRY</t>
  </si>
  <si>
    <t>XDR</t>
  </si>
  <si>
    <t>ZAR</t>
  </si>
  <si>
    <t>Inženýrská činnost ve výstavbě</t>
  </si>
  <si>
    <t>Výdaje projektu celkem</t>
  </si>
  <si>
    <t>Výstavba fotovoltaické elektrárny bez akumulace</t>
  </si>
  <si>
    <t>zaměření</t>
  </si>
  <si>
    <t>Výkon FVE (kWp)</t>
  </si>
  <si>
    <t>Investiční výdaje na instalaci fotovoltaické elektrárny včetně případné akumulace</t>
  </si>
  <si>
    <t>Projektová dokumentace stavby fotovoltaické elektrárny včetně případné akumulace</t>
  </si>
  <si>
    <t>Předpokládané výdaje projektu celkem</t>
  </si>
  <si>
    <t>Maximální způsobilé výdaje projektu</t>
  </si>
  <si>
    <t>3. Zdroje financování projektu</t>
  </si>
  <si>
    <t>(rozmezí 0,5 - 2 násobku výkonu FVE)</t>
  </si>
  <si>
    <t>a)</t>
  </si>
  <si>
    <t>b)</t>
  </si>
  <si>
    <t>c)</t>
  </si>
  <si>
    <t>d)</t>
  </si>
  <si>
    <t>ZV FVE</t>
  </si>
  <si>
    <t>ZV AKU</t>
  </si>
  <si>
    <t>Max. způsobilé výdaje  vypočtené dle přílohy  č. 7 Výzvy</t>
  </si>
  <si>
    <t>Zvýhodněný úvěr NRB</t>
  </si>
  <si>
    <t>Vlastní zdroje žadatele</t>
  </si>
  <si>
    <t>2. Předpokládané výdaje projektu bez DPH (vymezení výdajů viz bod 6.2 Výzvy)</t>
  </si>
  <si>
    <t>Podíl zvýhodněného úvěru NRB</t>
  </si>
  <si>
    <t>splatnost</t>
  </si>
  <si>
    <t>rok</t>
  </si>
  <si>
    <t xml:space="preserve">Žadatel prohlašuje, že není provozovatelem stacionárního zařízení v ČR, které je součástí Evropského systému emisního obchodování (seznam EU ETS), resp. pokud takovým provozovatelem je, prohlašuje, že realizací projektu nemůže dojít:
- k přímému či nepřímému snižování emisí skleníkových plynů v tomto zařízení,
- k přímému či nepřímému snižování emisí skleníkových plynů z činnosti, které má žadatel uvedené v Rozhodnutí Ministerstva životního prostředí o povolení k emisím skleníkových plynů a o stanovení podmínek k jejich zjišťování, zveřejňování a vykazování a Ročním plánu pro monitorování emisí (dále jen "Rozhodnutí"),
protože projekt, který má být podpořen zvýhodněným úvěrem NRB, není realizován na stejné adrese, kde je provozováno zařízení v seznamu EU ETS a žadatel v místě realizace projektu neprovozuje činnost, která by mohla přímo či nepřímo ovlivnit stacionárního zařízen nebo činnosti z Rozhodnutí.
</t>
  </si>
  <si>
    <t>Žadatel prohlašuje, že projekt není výzkumným, vývojovým ani pilotním projektem.</t>
  </si>
  <si>
    <t>Žadatel prohlašuje, že instalace fotovoltaické elektrárny popsané v tomto projektu nebude realizována na obytných budovách (např. bytové či rodinné domy), stavbách pro rodinnou rekreaci, ani nebude umístěna na zemi.</t>
  </si>
  <si>
    <t>Obchodní firma / název / jméno avalisty</t>
  </si>
  <si>
    <t>IČ/RČ</t>
  </si>
  <si>
    <t>Sídlo společnosti / místo trvalého pobytu</t>
  </si>
  <si>
    <t>V</t>
  </si>
  <si>
    <t>dne</t>
  </si>
  <si>
    <t>Jméno a příjmení osoby oprávněné zastupovat žadatele</t>
  </si>
  <si>
    <r>
      <t>Podpis osoby oprávněné zastupovat žadatele</t>
    </r>
    <r>
      <rPr>
        <vertAlign val="superscript"/>
        <sz val="9"/>
        <rFont val="Arial"/>
        <family val="2"/>
        <charset val="238"/>
      </rPr>
      <t>1)</t>
    </r>
  </si>
  <si>
    <t>Razítko, pokud je součástí podpisu žadatele</t>
  </si>
  <si>
    <t>Žadatel prohlašuje, že výdaje projektu, které uvedl v bodě 2, zahrnují pouze způsobilé výdaje podle bodu 6.2 Výzvy, a naopak nezahrnují žádný z nezpůsobilých výdajů vymezených v bodě 6.4 Výzvy.</t>
  </si>
  <si>
    <t>Výpočet ZV dle výkonu</t>
  </si>
  <si>
    <t>Podíl</t>
  </si>
  <si>
    <t>FVE min</t>
  </si>
  <si>
    <t>FVE max</t>
  </si>
  <si>
    <t>Hlášky</t>
  </si>
  <si>
    <t>Chyby</t>
  </si>
  <si>
    <t>Výkon FVE</t>
  </si>
  <si>
    <t>ÚV mimo produktové rozmezí</t>
  </si>
  <si>
    <t>Překročen podíl úvěru na ZV</t>
  </si>
  <si>
    <t>Úvěr a způsobilé výdaje</t>
  </si>
  <si>
    <t>Nsedí zdroje a výdaje</t>
  </si>
  <si>
    <t>Požadovaná splatnost úvěru (roky)</t>
  </si>
  <si>
    <t>Zařadit zbývá</t>
  </si>
  <si>
    <t>Úplnost údajů</t>
  </si>
  <si>
    <t>Stručný popis záměru (instalace na střeše budovy či přístřešku, případně další upřesnění k projektu)</t>
  </si>
  <si>
    <t>! Nejsou vyplněny všechny potřebné údaje !</t>
  </si>
  <si>
    <t>Úvěr min.</t>
  </si>
  <si>
    <t>Úvěr max.</t>
  </si>
  <si>
    <t>Úvěr max dle podílu</t>
  </si>
  <si>
    <t>Výkon AKU</t>
  </si>
  <si>
    <t>Výstavba fotovoltaické elektrárny s akumulací</t>
  </si>
  <si>
    <t>Není vyplněna výše akumulace</t>
  </si>
  <si>
    <t>Uveďte splatnost</t>
  </si>
  <si>
    <t>Chybí splatnost</t>
  </si>
  <si>
    <t>Nevyplněna akumulace</t>
  </si>
  <si>
    <t>Místo</t>
  </si>
  <si>
    <t>Vlastnictví</t>
  </si>
  <si>
    <t>Kdo realizuje…</t>
  </si>
  <si>
    <t>5. Prohlášení žadatele</t>
  </si>
  <si>
    <t>4. Základní údaje ke spotřebě a případné úspoře elektrické energie v odběrném místě realizace projektu</t>
  </si>
  <si>
    <t xml:space="preserve">Předpokládaná roční úspora nákladů na spotřebu elektrické energie po instalaci FVE 
(uveďte předpokládanou úsporu nákladů za prvních 12 měsíců plného provozu FVE) </t>
  </si>
  <si>
    <t>Předpokládané roční využití elektrické energie
z výkonu instalované FVE 
(uveďte předpokládané využití elektrické energie pro vlastní spotřebu za prvních 12 měsíců plného provozu FVE)</t>
  </si>
  <si>
    <t>Celková roční spotřeba elektrické energie v odběrném místě realizace projektu
(zpětně za 3 roky)</t>
  </si>
  <si>
    <t>Celkové roční náklady na spotřebu
elektrické energie v odběrném místě realizace projektu (zpětně za 3 roky)</t>
  </si>
  <si>
    <t>Kapacita akumulace (kWh)</t>
  </si>
  <si>
    <t>6. Směneční ručitelé (avalisté) zvýhodněného úvěru</t>
  </si>
  <si>
    <r>
      <rPr>
        <vertAlign val="superscript"/>
        <sz val="9"/>
        <rFont val="Arial"/>
        <family val="2"/>
        <charset val="238"/>
      </rPr>
      <t>1)</t>
    </r>
    <r>
      <rPr>
        <sz val="9"/>
        <rFont val="Arial"/>
        <family val="2"/>
        <charset val="238"/>
      </rPr>
      <t xml:space="preserve"> Podpis musí být proveden před pracovníkem NRB nebo úředně ověřen.</t>
    </r>
  </si>
  <si>
    <t>(platná od 8. 7.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</si>
</sst>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7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8" fillId="0" borderId="0" xfId="0" applyFont="1"/>
    <xf numFmtId="0" fontId="4" fillId="0" borderId="0" xfId="0" applyFont="1" applyAlignment="1">
      <alignment horizontal="left" vertical="top" wrapText="1"/>
    </xf>
    <xf numFmtId="3" fontId="4" fillId="0" borderId="0" xfId="0" applyNumberFormat="1" applyFont="1"/>
    <xf numFmtId="0" fontId="4" fillId="0" borderId="0" xfId="0" applyFont="1" applyAlignment="1">
      <alignment horizontal="left"/>
    </xf>
    <xf numFmtId="10" fontId="4" fillId="0" borderId="0" xfId="0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" fontId="4" fillId="0" borderId="0" xfId="0" applyNumberFormat="1" applyFont="1"/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4" fillId="0" borderId="18" xfId="0" applyFont="1" applyBorder="1"/>
    <xf numFmtId="0" fontId="4" fillId="0" borderId="19" xfId="0" applyFont="1" applyBorder="1" applyAlignment="1" applyProtection="1">
      <alignment horizontal="left"/>
      <protection locked="0"/>
    </xf>
    <xf numFmtId="14" fontId="4" fillId="0" borderId="19" xfId="0" applyNumberFormat="1" applyFont="1" applyBorder="1" applyAlignment="1" applyProtection="1">
      <alignment horizontal="left"/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3" borderId="18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wrapText="1"/>
    </xf>
    <xf numFmtId="0" fontId="4" fillId="0" borderId="18" xfId="0" applyFont="1" applyBorder="1" applyAlignment="1" applyProtection="1">
      <alignment horizontal="left" vertical="center" wrapText="1"/>
      <protection locked="0"/>
    </xf>
    <xf numFmtId="49" fontId="4" fillId="0" borderId="18" xfId="0" applyNumberFormat="1" applyFont="1" applyBorder="1" applyAlignment="1" applyProtection="1">
      <alignment horizontal="left" vertical="center" wrapText="1"/>
      <protection locked="0"/>
    </xf>
    <xf numFmtId="0" fontId="3" fillId="3" borderId="18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4" fontId="3" fillId="3" borderId="9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left" vertical="center"/>
    </xf>
    <xf numFmtId="0" fontId="3" fillId="0" borderId="0" xfId="0" applyFont="1"/>
    <xf numFmtId="3" fontId="11" fillId="3" borderId="18" xfId="0" applyNumberFormat="1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 vertical="center"/>
    </xf>
    <xf numFmtId="4" fontId="10" fillId="0" borderId="18" xfId="0" applyNumberFormat="1" applyFont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>
      <alignment horizontal="center"/>
    </xf>
    <xf numFmtId="3" fontId="10" fillId="0" borderId="18" xfId="0" applyNumberFormat="1" applyFont="1" applyBorder="1" applyAlignment="1" applyProtection="1">
      <alignment horizontal="center" vertical="center"/>
      <protection locked="0"/>
    </xf>
    <xf numFmtId="0" fontId="10" fillId="3" borderId="18" xfId="0" applyFont="1" applyFill="1" applyBorder="1" applyAlignment="1">
      <alignment horizontal="center" vertical="center" wrapText="1"/>
    </xf>
    <xf numFmtId="4" fontId="10" fillId="3" borderId="18" xfId="0" applyNumberFormat="1" applyFont="1" applyFill="1" applyBorder="1" applyAlignment="1">
      <alignment horizontal="right" vertical="center" indent="1"/>
    </xf>
    <xf numFmtId="0" fontId="11" fillId="0" borderId="0" xfId="0" applyFont="1" applyAlignment="1">
      <alignment horizontal="right" indent="1"/>
    </xf>
    <xf numFmtId="0" fontId="11" fillId="0" borderId="5" xfId="0" applyFont="1" applyBorder="1" applyAlignment="1">
      <alignment horizontal="right" indent="1"/>
    </xf>
    <xf numFmtId="0" fontId="10" fillId="0" borderId="0" xfId="0" applyFont="1" applyAlignment="1">
      <alignment horizontal="right" vertical="center" indent="1"/>
    </xf>
    <xf numFmtId="0" fontId="10" fillId="0" borderId="5" xfId="0" applyFont="1" applyBorder="1" applyAlignment="1">
      <alignment horizontal="right" vertical="center" indent="1"/>
    </xf>
    <xf numFmtId="10" fontId="10" fillId="3" borderId="18" xfId="0" applyNumberFormat="1" applyFont="1" applyFill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center" vertical="center"/>
      <protection locked="0"/>
    </xf>
    <xf numFmtId="3" fontId="10" fillId="0" borderId="2" xfId="0" applyNumberFormat="1" applyFont="1" applyBorder="1" applyAlignment="1" applyProtection="1">
      <alignment horizontal="center" vertical="center"/>
      <protection locked="0"/>
    </xf>
    <xf numFmtId="3" fontId="10" fillId="0" borderId="3" xfId="0" applyNumberFormat="1" applyFont="1" applyBorder="1" applyAlignment="1" applyProtection="1">
      <alignment horizontal="center" vertical="center"/>
      <protection locked="0"/>
    </xf>
    <xf numFmtId="3" fontId="10" fillId="0" borderId="4" xfId="0" applyNumberFormat="1" applyFont="1" applyBorder="1" applyAlignment="1" applyProtection="1">
      <alignment horizontal="center" vertical="center"/>
      <protection locked="0"/>
    </xf>
    <xf numFmtId="3" fontId="10" fillId="0" borderId="0" xfId="0" applyNumberFormat="1" applyFont="1" applyAlignment="1" applyProtection="1">
      <alignment horizontal="center" vertical="center"/>
      <protection locked="0"/>
    </xf>
    <xf numFmtId="3" fontId="10" fillId="0" borderId="5" xfId="0" applyNumberFormat="1" applyFont="1" applyBorder="1" applyAlignment="1" applyProtection="1">
      <alignment horizontal="center" vertical="center"/>
      <protection locked="0"/>
    </xf>
    <xf numFmtId="3" fontId="10" fillId="0" borderId="6" xfId="0" applyNumberFormat="1" applyFont="1" applyBorder="1" applyAlignment="1" applyProtection="1">
      <alignment horizontal="center" vertical="center"/>
      <protection locked="0"/>
    </xf>
    <xf numFmtId="3" fontId="10" fillId="0" borderId="7" xfId="0" applyNumberFormat="1" applyFont="1" applyBorder="1" applyAlignment="1" applyProtection="1">
      <alignment horizontal="center" vertical="center"/>
      <protection locked="0"/>
    </xf>
    <xf numFmtId="3" fontId="10" fillId="0" borderId="8" xfId="0" applyNumberFormat="1" applyFont="1" applyBorder="1" applyAlignment="1" applyProtection="1">
      <alignment horizontal="center" vertical="center"/>
      <protection locked="0"/>
    </xf>
    <xf numFmtId="4" fontId="10" fillId="0" borderId="1" xfId="0" applyNumberFormat="1" applyFont="1" applyBorder="1" applyAlignment="1" applyProtection="1">
      <alignment horizontal="center" vertical="center"/>
      <protection locked="0"/>
    </xf>
    <xf numFmtId="4" fontId="10" fillId="0" borderId="2" xfId="0" applyNumberFormat="1" applyFont="1" applyBorder="1" applyAlignment="1" applyProtection="1">
      <alignment horizontal="center" vertical="center"/>
      <protection locked="0"/>
    </xf>
    <xf numFmtId="4" fontId="10" fillId="0" borderId="3" xfId="0" applyNumberFormat="1" applyFont="1" applyBorder="1" applyAlignment="1" applyProtection="1">
      <alignment horizontal="center" vertical="center"/>
      <protection locked="0"/>
    </xf>
    <xf numFmtId="4" fontId="10" fillId="0" borderId="4" xfId="0" applyNumberFormat="1" applyFont="1" applyBorder="1" applyAlignment="1" applyProtection="1">
      <alignment horizontal="center" vertical="center"/>
      <protection locked="0"/>
    </xf>
    <xf numFmtId="4" fontId="10" fillId="0" borderId="0" xfId="0" applyNumberFormat="1" applyFont="1" applyAlignment="1" applyProtection="1">
      <alignment horizontal="center" vertical="center"/>
      <protection locked="0"/>
    </xf>
    <xf numFmtId="4" fontId="10" fillId="0" borderId="5" xfId="0" applyNumberFormat="1" applyFont="1" applyBorder="1" applyAlignment="1" applyProtection="1">
      <alignment horizontal="center" vertical="center"/>
      <protection locked="0"/>
    </xf>
    <xf numFmtId="4" fontId="10" fillId="0" borderId="6" xfId="0" applyNumberFormat="1" applyFont="1" applyBorder="1" applyAlignment="1" applyProtection="1">
      <alignment horizontal="center" vertical="center"/>
      <protection locked="0"/>
    </xf>
    <xf numFmtId="4" fontId="10" fillId="0" borderId="7" xfId="0" applyNumberFormat="1" applyFont="1" applyBorder="1" applyAlignment="1" applyProtection="1">
      <alignment horizontal="center" vertical="center"/>
      <protection locked="0"/>
    </xf>
    <xf numFmtId="4" fontId="10" fillId="0" borderId="8" xfId="0" applyNumberFormat="1" applyFont="1" applyBorder="1" applyAlignment="1" applyProtection="1">
      <alignment horizontal="center" vertical="center"/>
      <protection locked="0"/>
    </xf>
    <xf numFmtId="3" fontId="10" fillId="0" borderId="18" xfId="0" applyNumberFormat="1" applyFont="1" applyBorder="1" applyAlignment="1" applyProtection="1">
      <alignment horizontal="right" vertical="center" indent="1"/>
      <protection locked="0"/>
    </xf>
    <xf numFmtId="3" fontId="10" fillId="3" borderId="18" xfId="0" applyNumberFormat="1" applyFont="1" applyFill="1" applyBorder="1" applyAlignment="1">
      <alignment horizontal="right" vertical="center" indent="1"/>
    </xf>
    <xf numFmtId="0" fontId="10" fillId="0" borderId="0" xfId="0" applyFont="1" applyAlignment="1">
      <alignment horizontal="right" indent="1"/>
    </xf>
    <xf numFmtId="0" fontId="10" fillId="0" borderId="5" xfId="0" applyFont="1" applyBorder="1" applyAlignment="1">
      <alignment horizontal="right" indent="1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10" xfId="0" applyNumberFormat="1" applyFont="1" applyBorder="1" applyAlignment="1" applyProtection="1">
      <alignment horizontal="left" vertical="center" wrapText="1"/>
      <protection locked="0"/>
    </xf>
    <xf numFmtId="49" fontId="4" fillId="0" borderId="11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indent="1"/>
    </xf>
    <xf numFmtId="0" fontId="11" fillId="0" borderId="5" xfId="0" applyFont="1" applyBorder="1" applyAlignment="1">
      <alignment horizontal="right" vertical="center" indent="1"/>
    </xf>
    <xf numFmtId="0" fontId="4" fillId="3" borderId="18" xfId="0" applyFont="1" applyFill="1" applyBorder="1" applyAlignment="1">
      <alignment horizontal="right" vertical="center" indent="1"/>
    </xf>
    <xf numFmtId="0" fontId="4" fillId="3" borderId="9" xfId="0" applyFont="1" applyFill="1" applyBorder="1" applyAlignment="1">
      <alignment horizontal="right" vertical="center" indent="1"/>
    </xf>
    <xf numFmtId="2" fontId="4" fillId="0" borderId="18" xfId="0" applyNumberFormat="1" applyFont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left" vertical="top" wrapText="1"/>
      <protection locked="0"/>
    </xf>
    <xf numFmtId="49" fontId="4" fillId="2" borderId="16" xfId="0" applyNumberFormat="1" applyFont="1" applyFill="1" applyBorder="1" applyAlignment="1" applyProtection="1">
      <alignment horizontal="left" vertical="top" wrapText="1"/>
      <protection locked="0"/>
    </xf>
    <xf numFmtId="49" fontId="4" fillId="2" borderId="17" xfId="0" applyNumberFormat="1" applyFont="1" applyFill="1" applyBorder="1" applyAlignment="1" applyProtection="1">
      <alignment horizontal="left" vertical="top" wrapTex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</cellXfs>
  <cellStyles count="1">
    <cellStyle name="Normální" xfId="0" builtinId="0"/>
  </cellStyles>
  <dxfs count="1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2"/>
  <sheetViews>
    <sheetView showGridLines="0" tabSelected="1" zoomScaleNormal="100" zoomScalePageLayoutView="130" workbookViewId="0">
      <selection activeCell="A5" sqref="A5:AD5"/>
    </sheetView>
  </sheetViews>
  <sheetFormatPr defaultColWidth="9.140625" defaultRowHeight="12" x14ac:dyDescent="0.2"/>
  <cols>
    <col min="1" max="40" width="3.7109375" style="15" customWidth="1"/>
    <col min="41" max="54" width="9.140625" style="15"/>
    <col min="55" max="55" width="4" style="15" bestFit="1" customWidth="1"/>
    <col min="56" max="16384" width="9.140625" style="15"/>
  </cols>
  <sheetData>
    <row r="1" spans="1:40" x14ac:dyDescent="0.2">
      <c r="A1" s="2" t="s">
        <v>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40" x14ac:dyDescent="0.2">
      <c r="A2" s="4" t="s">
        <v>120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10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x14ac:dyDescent="0.2">
      <c r="A4" s="2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ht="18" customHeight="1" x14ac:dyDescent="0.2">
      <c r="A5" s="93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5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5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8" customHeight="1" x14ac:dyDescent="0.2">
      <c r="A7" s="9" t="s">
        <v>5</v>
      </c>
      <c r="B7" s="96"/>
      <c r="C7" s="97"/>
      <c r="D7" s="97"/>
      <c r="E7" s="97"/>
      <c r="F7" s="97"/>
      <c r="G7" s="98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ht="12" customHeight="1" x14ac:dyDescent="0.2">
      <c r="A8" s="99" t="s">
        <v>6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</row>
    <row r="9" spans="1:40" x14ac:dyDescent="0.2">
      <c r="A9" s="2" t="s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ht="9.75" customHeight="1" x14ac:dyDescent="0.2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10" t="str">
        <f>IF(AB11="","",IF(OR(AB11&lt;_vst!F2,AB11&gt;_vst!F3),_vst!L2,""))</f>
        <v/>
      </c>
      <c r="AF10" s="10" t="str">
        <f>IF(_vst!K7=1,_vst!L7,"")</f>
        <v/>
      </c>
    </row>
    <row r="11" spans="1:40" s="18" customFormat="1" ht="18" customHeight="1" x14ac:dyDescent="0.25">
      <c r="A11" s="9"/>
      <c r="B11" s="102" t="s">
        <v>8</v>
      </c>
      <c r="C11" s="102"/>
      <c r="D11" s="102"/>
      <c r="E11" s="102"/>
      <c r="F11" s="103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4"/>
      <c r="W11" s="102" t="s">
        <v>51</v>
      </c>
      <c r="X11" s="102"/>
      <c r="Y11" s="102"/>
      <c r="Z11" s="102"/>
      <c r="AA11" s="102"/>
      <c r="AB11" s="104"/>
      <c r="AC11" s="104"/>
      <c r="AD11" s="104"/>
      <c r="AE11" s="4"/>
      <c r="AF11" s="109" t="s">
        <v>117</v>
      </c>
      <c r="AG11" s="109"/>
      <c r="AH11" s="109"/>
      <c r="AI11" s="109"/>
      <c r="AJ11" s="109"/>
      <c r="AK11" s="109"/>
      <c r="AL11" s="104"/>
      <c r="AM11" s="104"/>
      <c r="AN11" s="104"/>
    </row>
    <row r="12" spans="1:40" ht="5.0999999999999996" customHeight="1" x14ac:dyDescent="0.2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5.0999999999999996" customHeight="1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1.45" customHeight="1" x14ac:dyDescent="0.2">
      <c r="A14" s="20" t="s">
        <v>58</v>
      </c>
      <c r="B14" s="110" t="s">
        <v>97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2"/>
    </row>
    <row r="15" spans="1:40" ht="34.5" customHeight="1" x14ac:dyDescent="0.2">
      <c r="A15" s="20"/>
      <c r="B15" s="105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7"/>
    </row>
    <row r="16" spans="1:40" ht="2.25" customHeight="1" x14ac:dyDescent="0.2"/>
    <row r="17" spans="1:40" ht="1.5" customHeight="1" x14ac:dyDescent="0.2"/>
    <row r="18" spans="1:40" x14ac:dyDescent="0.2">
      <c r="A18" s="20" t="s">
        <v>59</v>
      </c>
      <c r="B18" s="110" t="s">
        <v>11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2"/>
    </row>
    <row r="19" spans="1:40" ht="34.5" customHeight="1" x14ac:dyDescent="0.2">
      <c r="A19" s="20"/>
      <c r="B19" s="105" t="s">
        <v>108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7"/>
    </row>
    <row r="20" spans="1:40" ht="5.0999999999999996" customHeight="1" x14ac:dyDescent="0.2"/>
    <row r="21" spans="1:40" x14ac:dyDescent="0.2">
      <c r="A21" s="20" t="s">
        <v>60</v>
      </c>
      <c r="B21" s="110" t="s">
        <v>9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2"/>
    </row>
    <row r="22" spans="1:40" ht="34.5" customHeight="1" x14ac:dyDescent="0.2">
      <c r="A22" s="20"/>
      <c r="B22" s="105" t="s">
        <v>109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7"/>
    </row>
    <row r="23" spans="1:40" ht="5.0999999999999996" customHeight="1" x14ac:dyDescent="0.2"/>
    <row r="24" spans="1:40" x14ac:dyDescent="0.2">
      <c r="A24" s="20" t="s">
        <v>61</v>
      </c>
      <c r="B24" s="110" t="s">
        <v>12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2"/>
    </row>
    <row r="25" spans="1:40" ht="34.5" customHeight="1" x14ac:dyDescent="0.2">
      <c r="A25" s="20"/>
      <c r="B25" s="105" t="s">
        <v>110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7"/>
    </row>
    <row r="26" spans="1:40" ht="12" customHeight="1" x14ac:dyDescent="0.2"/>
    <row r="27" spans="1:40" s="3" customFormat="1" ht="13.5" customHeight="1" x14ac:dyDescent="0.2">
      <c r="A27" s="2" t="s">
        <v>67</v>
      </c>
    </row>
    <row r="28" spans="1:40" ht="9.75" customHeight="1" x14ac:dyDescent="0.2"/>
    <row r="29" spans="1:40" ht="17.25" customHeight="1" x14ac:dyDescent="0.2">
      <c r="C29" s="58" t="s">
        <v>52</v>
      </c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9"/>
      <c r="X29" s="89"/>
      <c r="Y29" s="89"/>
      <c r="Z29" s="89"/>
      <c r="AA29" s="89"/>
      <c r="AB29" s="89"/>
      <c r="AC29" s="23" t="s">
        <v>0</v>
      </c>
    </row>
    <row r="30" spans="1:40" ht="5.0999999999999996" customHeight="1" x14ac:dyDescent="0.2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1:40" ht="17.25" customHeight="1" x14ac:dyDescent="0.2">
      <c r="B31" s="58" t="s">
        <v>53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9"/>
      <c r="X31" s="89"/>
      <c r="Y31" s="89"/>
      <c r="Z31" s="89"/>
      <c r="AA31" s="89"/>
      <c r="AB31" s="89"/>
      <c r="AC31" s="23" t="s">
        <v>0</v>
      </c>
    </row>
    <row r="32" spans="1:40" ht="5.0999999999999996" customHeight="1" x14ac:dyDescent="0.2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spans="1:37" ht="17.25" customHeight="1" x14ac:dyDescent="0.2">
      <c r="C33" s="58" t="s">
        <v>47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9"/>
      <c r="X33" s="89"/>
      <c r="Y33" s="89"/>
      <c r="Z33" s="89"/>
      <c r="AA33" s="89"/>
      <c r="AB33" s="89"/>
      <c r="AC33" s="23" t="s">
        <v>0</v>
      </c>
    </row>
    <row r="34" spans="1:37" ht="5.0999999999999996" customHeight="1" x14ac:dyDescent="0.2"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1:37" ht="17.25" customHeight="1" x14ac:dyDescent="0.2">
      <c r="C35" s="100" t="s">
        <v>54</v>
      </c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1"/>
      <c r="X35" s="90">
        <f>ROUND(SUM(X29,X31,X33),0)</f>
        <v>0</v>
      </c>
      <c r="Y35" s="90"/>
      <c r="Z35" s="90"/>
      <c r="AA35" s="90"/>
      <c r="AB35" s="90"/>
      <c r="AC35" s="23" t="s">
        <v>0</v>
      </c>
    </row>
    <row r="36" spans="1:37" ht="9.75" customHeight="1" x14ac:dyDescent="0.2"/>
    <row r="37" spans="1:37" ht="17.25" customHeight="1" x14ac:dyDescent="0.2">
      <c r="C37" s="58" t="s">
        <v>51</v>
      </c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Z37" s="55">
        <f>AB11</f>
        <v>0</v>
      </c>
      <c r="AA37" s="55"/>
      <c r="AB37" s="55"/>
    </row>
    <row r="38" spans="1:37" ht="5.0999999999999996" customHeight="1" x14ac:dyDescent="0.2"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</row>
    <row r="39" spans="1:37" ht="17.25" customHeight="1" x14ac:dyDescent="0.2">
      <c r="C39" s="58" t="s">
        <v>117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Z39" s="55">
        <f>IF(AL11&gt;Z37*2,Z37*2,IF(AL11&lt;Z37*0.5,0,AL11))</f>
        <v>0</v>
      </c>
      <c r="AA39" s="55"/>
      <c r="AB39" s="55"/>
      <c r="AC39" s="23" t="s">
        <v>57</v>
      </c>
    </row>
    <row r="40" spans="1:37" ht="5.0999999999999996" customHeight="1" x14ac:dyDescent="0.2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spans="1:37" ht="17.25" customHeight="1" x14ac:dyDescent="0.2">
      <c r="C41" s="58" t="s">
        <v>64</v>
      </c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9"/>
      <c r="X41" s="90">
        <f>_vst!F6</f>
        <v>0</v>
      </c>
      <c r="Y41" s="90"/>
      <c r="Z41" s="90"/>
      <c r="AA41" s="90"/>
      <c r="AB41" s="90"/>
      <c r="AC41" s="23" t="s">
        <v>0</v>
      </c>
    </row>
    <row r="42" spans="1:37" ht="5.0999999999999996" customHeight="1" x14ac:dyDescent="0.2"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37" ht="17.25" customHeight="1" x14ac:dyDescent="0.2">
      <c r="C43" s="100" t="s">
        <v>55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1"/>
      <c r="X43" s="90">
        <f>IF(X35="",0,MIN(X35,X41))</f>
        <v>0</v>
      </c>
      <c r="Y43" s="90"/>
      <c r="Z43" s="90"/>
      <c r="AA43" s="90"/>
      <c r="AB43" s="90"/>
      <c r="AC43" s="23" t="s">
        <v>0</v>
      </c>
    </row>
    <row r="44" spans="1:37" ht="12" customHeight="1" x14ac:dyDescent="0.2"/>
    <row r="45" spans="1:37" x14ac:dyDescent="0.2">
      <c r="A45" s="2" t="s">
        <v>56</v>
      </c>
    </row>
    <row r="46" spans="1:37" ht="9.75" customHeight="1" x14ac:dyDescent="0.2">
      <c r="AJ46" s="28" t="str">
        <f>IF(_vst!K8=1,_vst!L8,"")</f>
        <v/>
      </c>
    </row>
    <row r="47" spans="1:37" ht="18" customHeight="1" x14ac:dyDescent="0.2">
      <c r="B47" s="91" t="s">
        <v>65</v>
      </c>
      <c r="C47" s="91"/>
      <c r="D47" s="91"/>
      <c r="E47" s="91"/>
      <c r="F47" s="91"/>
      <c r="G47" s="91"/>
      <c r="H47" s="92"/>
      <c r="I47" s="89"/>
      <c r="J47" s="89"/>
      <c r="K47" s="89"/>
      <c r="L47" s="89"/>
      <c r="M47" s="89"/>
      <c r="N47" s="23" t="s">
        <v>0</v>
      </c>
      <c r="O47" s="24" t="str">
        <f>IF(_vst!K3=1,_vst!L3,IF(_vst!K4=1,_vst!L4,""))</f>
        <v/>
      </c>
      <c r="AB47" s="58" t="s">
        <v>94</v>
      </c>
      <c r="AC47" s="58"/>
      <c r="AD47" s="58"/>
      <c r="AE47" s="58"/>
      <c r="AF47" s="58"/>
      <c r="AG47" s="58"/>
      <c r="AH47" s="58"/>
      <c r="AI47" s="59"/>
      <c r="AJ47" s="61"/>
      <c r="AK47" s="61"/>
    </row>
    <row r="48" spans="1:37" ht="5.0999999999999996" customHeight="1" x14ac:dyDescent="0.2"/>
    <row r="49" spans="1:38" ht="18" customHeight="1" x14ac:dyDescent="0.2">
      <c r="B49" s="91" t="s">
        <v>66</v>
      </c>
      <c r="C49" s="91"/>
      <c r="D49" s="91"/>
      <c r="E49" s="91"/>
      <c r="F49" s="91"/>
      <c r="G49" s="91"/>
      <c r="H49" s="92"/>
      <c r="I49" s="89"/>
      <c r="J49" s="89"/>
      <c r="K49" s="89"/>
      <c r="L49" s="89"/>
      <c r="M49" s="89"/>
      <c r="N49" s="23" t="s">
        <v>0</v>
      </c>
      <c r="AB49" s="58" t="s">
        <v>68</v>
      </c>
      <c r="AC49" s="58"/>
      <c r="AD49" s="58"/>
      <c r="AE49" s="58"/>
      <c r="AF49" s="58"/>
      <c r="AG49" s="58"/>
      <c r="AH49" s="58"/>
      <c r="AI49" s="59"/>
      <c r="AJ49" s="60">
        <f>IF(X43&lt;=0,0,I47/X43)</f>
        <v>0</v>
      </c>
      <c r="AK49" s="60"/>
      <c r="AL49" s="60"/>
    </row>
    <row r="50" spans="1:38" ht="5.0999999999999996" customHeight="1" x14ac:dyDescent="0.2"/>
    <row r="51" spans="1:38" ht="18" customHeight="1" x14ac:dyDescent="0.2">
      <c r="B51" s="91" t="s">
        <v>2</v>
      </c>
      <c r="C51" s="91"/>
      <c r="D51" s="91"/>
      <c r="E51" s="91"/>
      <c r="F51" s="91"/>
      <c r="G51" s="91"/>
      <c r="H51" s="92"/>
      <c r="I51" s="89"/>
      <c r="J51" s="89"/>
      <c r="K51" s="89"/>
      <c r="L51" s="89"/>
      <c r="M51" s="89"/>
      <c r="N51" s="23" t="s">
        <v>0</v>
      </c>
    </row>
    <row r="52" spans="1:38" ht="5.0999999999999996" customHeight="1" x14ac:dyDescent="0.2"/>
    <row r="53" spans="1:38" ht="18" customHeight="1" x14ac:dyDescent="0.2">
      <c r="B53" s="56" t="s">
        <v>48</v>
      </c>
      <c r="C53" s="56"/>
      <c r="D53" s="56"/>
      <c r="E53" s="56"/>
      <c r="F53" s="56"/>
      <c r="G53" s="56"/>
      <c r="H53" s="57"/>
      <c r="I53" s="90">
        <f>ROUND(SUM(I47,I49,I51),0)</f>
        <v>0</v>
      </c>
      <c r="J53" s="90"/>
      <c r="K53" s="90"/>
      <c r="L53" s="90"/>
      <c r="M53" s="90"/>
      <c r="N53" s="23" t="s">
        <v>0</v>
      </c>
      <c r="O53" s="24" t="str">
        <f>IF(_vst!K5=1,_vst!L5,"")</f>
        <v/>
      </c>
    </row>
    <row r="54" spans="1:38" ht="15.75" customHeight="1" x14ac:dyDescent="0.2"/>
    <row r="55" spans="1:38" x14ac:dyDescent="0.2">
      <c r="A55" s="2" t="s">
        <v>112</v>
      </c>
    </row>
    <row r="56" spans="1:38" ht="9.75" customHeight="1" x14ac:dyDescent="0.2"/>
    <row r="57" spans="1:38" ht="15" customHeight="1" x14ac:dyDescent="0.2">
      <c r="B57" s="54" t="s">
        <v>115</v>
      </c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2" t="s">
        <v>70</v>
      </c>
      <c r="N57" s="52"/>
      <c r="O57" s="52"/>
      <c r="P57" s="52" t="s">
        <v>1</v>
      </c>
      <c r="Q57" s="52"/>
      <c r="R57" s="52"/>
      <c r="T57" s="54" t="s">
        <v>116</v>
      </c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2" t="s">
        <v>70</v>
      </c>
      <c r="AF57" s="52"/>
      <c r="AG57" s="52"/>
      <c r="AH57" s="49" t="s">
        <v>0</v>
      </c>
      <c r="AI57" s="49"/>
      <c r="AJ57" s="49"/>
      <c r="AK57" s="49"/>
      <c r="AL57" s="49"/>
    </row>
    <row r="58" spans="1:38" ht="18" customHeight="1" x14ac:dyDescent="0.2"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>
        <v>2022</v>
      </c>
      <c r="N58" s="50"/>
      <c r="O58" s="50"/>
      <c r="P58" s="51">
        <v>0</v>
      </c>
      <c r="Q58" s="51"/>
      <c r="R58" s="51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>
        <v>2022</v>
      </c>
      <c r="AF58" s="50"/>
      <c r="AG58" s="50"/>
      <c r="AH58" s="53">
        <v>0</v>
      </c>
      <c r="AI58" s="53"/>
      <c r="AJ58" s="53"/>
      <c r="AK58" s="53"/>
      <c r="AL58" s="53"/>
    </row>
    <row r="59" spans="1:38" ht="18" customHeight="1" x14ac:dyDescent="0.2"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>
        <v>2023</v>
      </c>
      <c r="N59" s="50"/>
      <c r="O59" s="50"/>
      <c r="P59" s="51">
        <v>0</v>
      </c>
      <c r="Q59" s="51"/>
      <c r="R59" s="51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>
        <v>2023</v>
      </c>
      <c r="AF59" s="50"/>
      <c r="AG59" s="50"/>
      <c r="AH59" s="53">
        <v>0</v>
      </c>
      <c r="AI59" s="53"/>
      <c r="AJ59" s="53"/>
      <c r="AK59" s="53"/>
      <c r="AL59" s="53"/>
    </row>
    <row r="60" spans="1:38" ht="18" customHeight="1" x14ac:dyDescent="0.2"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>
        <v>2024</v>
      </c>
      <c r="N60" s="50"/>
      <c r="O60" s="50"/>
      <c r="P60" s="51">
        <v>0</v>
      </c>
      <c r="Q60" s="51"/>
      <c r="R60" s="51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>
        <v>2024</v>
      </c>
      <c r="AF60" s="50"/>
      <c r="AG60" s="50"/>
      <c r="AH60" s="53">
        <v>0</v>
      </c>
      <c r="AI60" s="53"/>
      <c r="AJ60" s="53"/>
      <c r="AK60" s="53"/>
      <c r="AL60" s="53"/>
    </row>
    <row r="62" spans="1:38" ht="15" customHeight="1" x14ac:dyDescent="0.2">
      <c r="B62" s="62" t="s">
        <v>114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4"/>
      <c r="P62" s="52" t="s">
        <v>1</v>
      </c>
      <c r="Q62" s="52"/>
      <c r="R62" s="52"/>
      <c r="T62" s="62" t="s">
        <v>113</v>
      </c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4"/>
      <c r="AH62" s="49" t="s">
        <v>0</v>
      </c>
      <c r="AI62" s="49"/>
      <c r="AJ62" s="49"/>
      <c r="AK62" s="49"/>
      <c r="AL62" s="49"/>
    </row>
    <row r="63" spans="1:38" ht="18" customHeight="1" x14ac:dyDescent="0.2">
      <c r="B63" s="65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7"/>
      <c r="P63" s="80">
        <v>0</v>
      </c>
      <c r="Q63" s="81"/>
      <c r="R63" s="82"/>
      <c r="T63" s="65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7"/>
      <c r="AH63" s="71">
        <v>0</v>
      </c>
      <c r="AI63" s="72"/>
      <c r="AJ63" s="72"/>
      <c r="AK63" s="72"/>
      <c r="AL63" s="73"/>
    </row>
    <row r="64" spans="1:38" ht="18" customHeight="1" x14ac:dyDescent="0.2">
      <c r="B64" s="65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7"/>
      <c r="P64" s="83"/>
      <c r="Q64" s="84"/>
      <c r="R64" s="85"/>
      <c r="T64" s="65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7"/>
      <c r="AH64" s="74"/>
      <c r="AI64" s="75"/>
      <c r="AJ64" s="75"/>
      <c r="AK64" s="75"/>
      <c r="AL64" s="76"/>
    </row>
    <row r="65" spans="1:38" ht="18" customHeight="1" x14ac:dyDescent="0.2">
      <c r="B65" s="68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70"/>
      <c r="P65" s="86"/>
      <c r="Q65" s="87"/>
      <c r="R65" s="88"/>
      <c r="T65" s="68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70"/>
      <c r="AH65" s="77"/>
      <c r="AI65" s="78"/>
      <c r="AJ65" s="78"/>
      <c r="AK65" s="78"/>
      <c r="AL65" s="79"/>
    </row>
    <row r="66" spans="1:38" ht="15.75" customHeight="1" x14ac:dyDescent="0.2"/>
    <row r="67" spans="1:38" x14ac:dyDescent="0.2">
      <c r="A67" s="2" t="s">
        <v>111</v>
      </c>
    </row>
    <row r="68" spans="1:38" ht="9.75" customHeight="1" x14ac:dyDescent="0.2"/>
    <row r="69" spans="1:38" ht="114" customHeight="1" x14ac:dyDescent="0.2">
      <c r="A69" s="20" t="s">
        <v>58</v>
      </c>
      <c r="B69" s="113" t="s">
        <v>71</v>
      </c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</row>
    <row r="70" spans="1:38" ht="19.5" customHeight="1" x14ac:dyDescent="0.2">
      <c r="A70" s="20" t="s">
        <v>59</v>
      </c>
      <c r="B70" s="113" t="s">
        <v>72</v>
      </c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</row>
    <row r="71" spans="1:38" ht="28.5" customHeight="1" x14ac:dyDescent="0.2">
      <c r="A71" s="20" t="s">
        <v>60</v>
      </c>
      <c r="B71" s="113" t="s">
        <v>73</v>
      </c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</row>
    <row r="72" spans="1:38" ht="29.45" customHeight="1" x14ac:dyDescent="0.2">
      <c r="A72" s="20" t="s">
        <v>61</v>
      </c>
      <c r="B72" s="113" t="s">
        <v>82</v>
      </c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</row>
    <row r="73" spans="1:38" ht="4.5" customHeight="1" x14ac:dyDescent="0.2"/>
    <row r="74" spans="1:38" s="3" customFormat="1" ht="4.5" customHeight="1" x14ac:dyDescent="0.2"/>
    <row r="75" spans="1:38" s="3" customFormat="1" ht="17.25" customHeight="1" x14ac:dyDescent="0.2">
      <c r="A75" s="47" t="s">
        <v>118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</row>
    <row r="76" spans="1:38" s="3" customFormat="1" ht="9.75" customHeight="1" x14ac:dyDescent="0.2"/>
    <row r="77" spans="1:38" s="3" customFormat="1" ht="15" customHeight="1" x14ac:dyDescent="0.2">
      <c r="A77" s="42" t="s">
        <v>74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3"/>
      <c r="N77" s="43"/>
      <c r="O77" s="43"/>
      <c r="P77" s="44" t="s">
        <v>75</v>
      </c>
      <c r="Q77" s="45"/>
      <c r="R77" s="45"/>
      <c r="S77" s="45"/>
      <c r="T77" s="46"/>
      <c r="U77" s="42" t="s">
        <v>76</v>
      </c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3"/>
      <c r="AH77" s="43"/>
      <c r="AI77" s="43"/>
    </row>
    <row r="78" spans="1:38" s="3" customFormat="1" ht="15" customHeight="1" x14ac:dyDescent="0.2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1"/>
      <c r="Q78" s="41"/>
      <c r="R78" s="41"/>
      <c r="S78" s="41"/>
      <c r="T78" s="41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</row>
    <row r="79" spans="1:38" s="3" customFormat="1" ht="15" customHeight="1" x14ac:dyDescent="0.2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1"/>
      <c r="Q79" s="41"/>
      <c r="R79" s="41"/>
      <c r="S79" s="41"/>
      <c r="T79" s="41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</row>
    <row r="80" spans="1:38" s="3" customFormat="1" ht="15" customHeight="1" x14ac:dyDescent="0.2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1"/>
      <c r="Q80" s="41"/>
      <c r="R80" s="41"/>
      <c r="S80" s="41"/>
      <c r="T80" s="41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</row>
    <row r="81" spans="1:40" s="3" customFormat="1" ht="1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1"/>
      <c r="Q81" s="41"/>
      <c r="R81" s="41"/>
      <c r="S81" s="41"/>
      <c r="T81" s="41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</row>
    <row r="82" spans="1:40" s="3" customFormat="1" ht="15" customHeight="1" x14ac:dyDescent="0.2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1"/>
      <c r="Q82" s="41"/>
      <c r="R82" s="41"/>
      <c r="S82" s="41"/>
      <c r="T82" s="41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</row>
    <row r="83" spans="1:40" s="3" customFormat="1" ht="24" customHeight="1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6"/>
      <c r="Q83" s="26"/>
      <c r="R83" s="26"/>
      <c r="S83" s="26"/>
      <c r="T83" s="26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</row>
    <row r="84" spans="1:40" s="3" customFormat="1" ht="23.25" customHeight="1" x14ac:dyDescent="0.2">
      <c r="B84" s="29" t="str">
        <f>IF(_vst!K11=1,_vst!L6,"")</f>
        <v/>
      </c>
    </row>
    <row r="85" spans="1:40" s="10" customFormat="1" ht="15" customHeight="1" x14ac:dyDescent="0.2">
      <c r="A85" s="5" t="s">
        <v>77</v>
      </c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"/>
      <c r="P85" s="5" t="s">
        <v>78</v>
      </c>
      <c r="Q85" s="34"/>
      <c r="R85" s="33"/>
      <c r="S85" s="33"/>
      <c r="T85" s="33"/>
      <c r="U85" s="3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s="3" customFormat="1" ht="15.75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</row>
    <row r="87" spans="1:40" s="3" customFormat="1" ht="24" customHeight="1" x14ac:dyDescent="0.2">
      <c r="A87" s="35" t="s">
        <v>79</v>
      </c>
      <c r="B87" s="36"/>
      <c r="C87" s="36"/>
      <c r="D87" s="36"/>
      <c r="E87" s="36"/>
      <c r="F87" s="36"/>
      <c r="G87" s="36"/>
      <c r="H87" s="36"/>
      <c r="I87" s="37"/>
      <c r="J87" s="35" t="s">
        <v>80</v>
      </c>
      <c r="K87" s="36"/>
      <c r="L87" s="36"/>
      <c r="M87" s="36"/>
      <c r="N87" s="36"/>
      <c r="O87" s="36"/>
      <c r="P87" s="36"/>
      <c r="Q87" s="38" t="s">
        <v>81</v>
      </c>
      <c r="R87" s="38"/>
      <c r="S87" s="38"/>
      <c r="T87" s="38"/>
      <c r="U87" s="38"/>
      <c r="V87" s="38"/>
      <c r="W87" s="38"/>
      <c r="X87" s="38"/>
      <c r="Y87" s="39"/>
      <c r="Z87" s="39"/>
      <c r="AA87" s="39"/>
      <c r="AB87" s="39"/>
      <c r="AC87" s="39"/>
      <c r="AD87" s="39"/>
    </row>
    <row r="88" spans="1:40" s="3" customFormat="1" ht="36" customHeight="1" x14ac:dyDescent="0.2">
      <c r="A88" s="30"/>
      <c r="B88" s="31"/>
      <c r="C88" s="31"/>
      <c r="D88" s="31"/>
      <c r="E88" s="31"/>
      <c r="F88" s="31"/>
      <c r="G88" s="31"/>
      <c r="H88" s="31"/>
      <c r="I88" s="31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</row>
    <row r="89" spans="1:40" s="3" customFormat="1" ht="36" customHeight="1" x14ac:dyDescent="0.2">
      <c r="A89" s="30"/>
      <c r="B89" s="31"/>
      <c r="C89" s="31"/>
      <c r="D89" s="31"/>
      <c r="E89" s="31"/>
      <c r="F89" s="31"/>
      <c r="G89" s="31"/>
      <c r="H89" s="31"/>
      <c r="I89" s="31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</row>
    <row r="90" spans="1:40" s="3" customFormat="1" ht="36" customHeight="1" x14ac:dyDescent="0.2">
      <c r="A90" s="30"/>
      <c r="B90" s="31"/>
      <c r="C90" s="31"/>
      <c r="D90" s="31"/>
      <c r="E90" s="31"/>
      <c r="F90" s="31"/>
      <c r="G90" s="31"/>
      <c r="H90" s="31"/>
      <c r="I90" s="31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</row>
    <row r="91" spans="1:40" s="3" customFormat="1" ht="13.5" x14ac:dyDescent="0.2">
      <c r="A91" s="3" t="s">
        <v>119</v>
      </c>
    </row>
    <row r="92" spans="1:40" s="3" customFormat="1" x14ac:dyDescent="0.2"/>
  </sheetData>
  <sheetProtection algorithmName="SHA-512" hashValue="wLv5pxAZwCLk4L/OcmcogaAOs9lAjUhMsKJTfjIADSW4X4H0YyNK/c6pehybl5Y9f7cZtkscuyDvsZbIg4DZGg==" saltValue="mcZl41yp4rJD+//a5ExaHQ==" spinCount="100000" sheet="1" formatRows="0" selectLockedCells="1"/>
  <mergeCells count="104">
    <mergeCell ref="B71:AL71"/>
    <mergeCell ref="X29:AB29"/>
    <mergeCell ref="X31:AB31"/>
    <mergeCell ref="C29:W29"/>
    <mergeCell ref="B31:W31"/>
    <mergeCell ref="B49:H49"/>
    <mergeCell ref="X33:AB33"/>
    <mergeCell ref="C33:W33"/>
    <mergeCell ref="B18:AN18"/>
    <mergeCell ref="B24:AN24"/>
    <mergeCell ref="B25:AN25"/>
    <mergeCell ref="B19:AN19"/>
    <mergeCell ref="C41:W41"/>
    <mergeCell ref="X41:AB41"/>
    <mergeCell ref="C43:W43"/>
    <mergeCell ref="X43:AB43"/>
    <mergeCell ref="C37:W37"/>
    <mergeCell ref="Z37:AB37"/>
    <mergeCell ref="C39:W39"/>
    <mergeCell ref="B69:AL69"/>
    <mergeCell ref="AH58:AL58"/>
    <mergeCell ref="A5:AD5"/>
    <mergeCell ref="B7:G7"/>
    <mergeCell ref="A8:AN8"/>
    <mergeCell ref="C35:W35"/>
    <mergeCell ref="X35:AB35"/>
    <mergeCell ref="B11:F11"/>
    <mergeCell ref="W11:AA11"/>
    <mergeCell ref="AB11:AD11"/>
    <mergeCell ref="B15:AN15"/>
    <mergeCell ref="G11:S11"/>
    <mergeCell ref="AF11:AK11"/>
    <mergeCell ref="AL11:AN11"/>
    <mergeCell ref="B21:AN21"/>
    <mergeCell ref="B22:AN22"/>
    <mergeCell ref="B14:AN14"/>
    <mergeCell ref="Z39:AB39"/>
    <mergeCell ref="B53:H53"/>
    <mergeCell ref="AB49:AI49"/>
    <mergeCell ref="AJ49:AL49"/>
    <mergeCell ref="AB47:AI47"/>
    <mergeCell ref="AJ47:AK47"/>
    <mergeCell ref="T62:AG65"/>
    <mergeCell ref="AH63:AL65"/>
    <mergeCell ref="B62:O65"/>
    <mergeCell ref="P63:R65"/>
    <mergeCell ref="I47:M47"/>
    <mergeCell ref="I49:M49"/>
    <mergeCell ref="I51:M51"/>
    <mergeCell ref="I53:M53"/>
    <mergeCell ref="B47:H47"/>
    <mergeCell ref="B51:H51"/>
    <mergeCell ref="AE57:AG57"/>
    <mergeCell ref="AE58:AG58"/>
    <mergeCell ref="AE59:AG59"/>
    <mergeCell ref="AE60:AG60"/>
    <mergeCell ref="A77:O77"/>
    <mergeCell ref="P77:T77"/>
    <mergeCell ref="U77:AI77"/>
    <mergeCell ref="A78:O78"/>
    <mergeCell ref="P78:T78"/>
    <mergeCell ref="U78:AI78"/>
    <mergeCell ref="A75:W75"/>
    <mergeCell ref="AH57:AL57"/>
    <mergeCell ref="M58:O58"/>
    <mergeCell ref="M59:O59"/>
    <mergeCell ref="M60:O60"/>
    <mergeCell ref="P58:R58"/>
    <mergeCell ref="P59:R59"/>
    <mergeCell ref="P60:R60"/>
    <mergeCell ref="M57:O57"/>
    <mergeCell ref="P57:R57"/>
    <mergeCell ref="AH59:AL59"/>
    <mergeCell ref="AH60:AL60"/>
    <mergeCell ref="P62:R62"/>
    <mergeCell ref="AH62:AL62"/>
    <mergeCell ref="B57:L60"/>
    <mergeCell ref="T57:AD60"/>
    <mergeCell ref="B72:AL72"/>
    <mergeCell ref="B70:AL70"/>
    <mergeCell ref="A81:O81"/>
    <mergeCell ref="P81:T81"/>
    <mergeCell ref="U81:AI81"/>
    <mergeCell ref="A82:O82"/>
    <mergeCell ref="P82:T82"/>
    <mergeCell ref="U82:AI82"/>
    <mergeCell ref="A79:O79"/>
    <mergeCell ref="P79:T79"/>
    <mergeCell ref="U79:AI79"/>
    <mergeCell ref="A80:O80"/>
    <mergeCell ref="P80:T80"/>
    <mergeCell ref="U80:AI80"/>
    <mergeCell ref="A88:I88"/>
    <mergeCell ref="J88:P88"/>
    <mergeCell ref="Q88:AD90"/>
    <mergeCell ref="A89:I89"/>
    <mergeCell ref="J89:P89"/>
    <mergeCell ref="A90:I90"/>
    <mergeCell ref="J90:P90"/>
    <mergeCell ref="B85:N85"/>
    <mergeCell ref="Q85:U85"/>
    <mergeCell ref="A87:I87"/>
    <mergeCell ref="J87:P87"/>
    <mergeCell ref="Q87:AD87"/>
  </mergeCells>
  <conditionalFormatting sqref="G11:S11">
    <cfRule type="expression" dxfId="0" priority="1">
      <formula>AND($A$5&lt;&gt;"",B11="")</formula>
    </cfRule>
  </conditionalFormatting>
  <dataValidations disablePrompts="1" count="2">
    <dataValidation type="list" allowBlank="1" showInputMessage="1" showErrorMessage="1" sqref="G11 T11" xr:uid="{00000000-0002-0000-0000-000000000000}">
      <formula1>zaměření</formula1>
    </dataValidation>
    <dataValidation type="list" allowBlank="1" showInputMessage="1" showErrorMessage="1" sqref="AJ47:AK47" xr:uid="{00000000-0002-0000-0000-000001000000}">
      <formula1>splatnost</formula1>
    </dataValidation>
  </dataValidations>
  <pageMargins left="0.7" right="0.7" top="0.78740157499999996" bottom="0.78740157499999996" header="0.3" footer="0.3"/>
  <pageSetup paperSize="9" scale="88" orientation="landscape" r:id="rId1"/>
  <headerFooter>
    <oddFooter>&amp;L&amp;6verze šablony 1.1&amp;C&amp;"Arial,Obyčejné"&amp;9&amp;P.</oddFooter>
  </headerFooter>
  <rowBreaks count="1" manualBreakCount="1">
    <brk id="73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2000000}">
          <x14:formula1>
            <xm:f>_vst!$N$1:$N$4</xm:f>
          </x14:formula1>
          <xm:sqref>M58:O58 AE58:AG58</xm:sqref>
        </x14:dataValidation>
        <x14:dataValidation type="list" allowBlank="1" showInputMessage="1" showErrorMessage="1" xr:uid="{00000000-0002-0000-0000-000003000000}">
          <x14:formula1>
            <xm:f>_vst!$N$2:$N$5</xm:f>
          </x14:formula1>
          <xm:sqref>M59:O59 AE59:AG59</xm:sqref>
        </x14:dataValidation>
        <x14:dataValidation type="list" allowBlank="1" showInputMessage="1" showErrorMessage="1" xr:uid="{00000000-0002-0000-0000-000004000000}">
          <x14:formula1>
            <xm:f>_vst!$N$3:$N$6</xm:f>
          </x14:formula1>
          <xm:sqref>M60:O60 AE60:AG60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5"/>
  <sheetViews>
    <sheetView workbookViewId="0">
      <selection activeCell="B1" sqref="B1:N1048576"/>
    </sheetView>
  </sheetViews>
  <sheetFormatPr defaultRowHeight="15" x14ac:dyDescent="0.25"/>
  <cols>
    <col min="1" max="1" width="22.28515625" customWidth="1"/>
    <col min="2" max="14" width="22.28515625" hidden="1" customWidth="1"/>
    <col min="15" max="15" width="22.28515625" customWidth="1"/>
  </cols>
  <sheetData>
    <row r="1" spans="2:14" x14ac:dyDescent="0.25">
      <c r="B1" s="6" t="s">
        <v>13</v>
      </c>
      <c r="C1" s="8" t="s">
        <v>50</v>
      </c>
      <c r="D1" s="8" t="s">
        <v>69</v>
      </c>
      <c r="E1" s="16" t="s">
        <v>83</v>
      </c>
      <c r="F1" s="15"/>
      <c r="G1" s="16" t="s">
        <v>92</v>
      </c>
      <c r="H1" s="15"/>
      <c r="I1" s="15"/>
      <c r="J1" s="16" t="s">
        <v>88</v>
      </c>
      <c r="K1" s="17">
        <f>SUM(K2:K5)</f>
        <v>0</v>
      </c>
      <c r="L1" s="16" t="s">
        <v>87</v>
      </c>
      <c r="N1">
        <v>2021</v>
      </c>
    </row>
    <row r="2" spans="2:14" x14ac:dyDescent="0.25">
      <c r="B2" s="7" t="s">
        <v>14</v>
      </c>
      <c r="C2" t="s">
        <v>49</v>
      </c>
      <c r="D2">
        <v>1</v>
      </c>
      <c r="E2" s="15" t="s">
        <v>85</v>
      </c>
      <c r="F2" s="15">
        <v>1</v>
      </c>
      <c r="G2" s="3" t="s">
        <v>99</v>
      </c>
      <c r="H2" s="27">
        <v>500000</v>
      </c>
      <c r="I2" s="13">
        <f>H2/1000000</f>
        <v>0.5</v>
      </c>
      <c r="J2" s="15" t="s">
        <v>89</v>
      </c>
      <c r="K2" s="17">
        <f>IF(Popis_projektu!AB11="",0,IF(OR(Popis_projektu!AB11&lt;_vst!F2,Popis_projektu!AB11&gt;_vst!F3),1,0))</f>
        <v>0</v>
      </c>
      <c r="L2" s="15" t="str">
        <f>CONCATENATE("Výkon FVE musí být v rozsahu ",_vst!F2," - ",_vst!F3," kWp")</f>
        <v>Výkon FVE musí být v rozsahu 1 - 50 kWp</v>
      </c>
      <c r="N2">
        <v>2022</v>
      </c>
    </row>
    <row r="3" spans="2:14" x14ac:dyDescent="0.25">
      <c r="B3" s="7" t="s">
        <v>15</v>
      </c>
      <c r="C3" t="s">
        <v>103</v>
      </c>
      <c r="D3">
        <v>2</v>
      </c>
      <c r="E3" s="15" t="s">
        <v>86</v>
      </c>
      <c r="F3" s="15">
        <v>50</v>
      </c>
      <c r="G3" s="3" t="s">
        <v>100</v>
      </c>
      <c r="H3" s="27">
        <v>3000000</v>
      </c>
      <c r="I3" s="13">
        <f>H3/1000000</f>
        <v>3</v>
      </c>
      <c r="J3" s="15" t="s">
        <v>90</v>
      </c>
      <c r="K3" s="17">
        <f>IF(Popis_projektu!I47="",0,IF(OR(Popis_projektu!I47&lt;_vst!H2,Popis_projektu!I47&gt;_vst!H3),1,0))</f>
        <v>0</v>
      </c>
      <c r="L3" s="15" t="str">
        <f>CONCATENATE("Výše úvěru NRB musí být v rozmezí ",_vst!I2," - ",_vst!I3," mil. Kč")</f>
        <v>Výše úvěru NRB musí být v rozmezí 0,5 - 3 mil. Kč</v>
      </c>
      <c r="N3">
        <v>2023</v>
      </c>
    </row>
    <row r="4" spans="2:14" x14ac:dyDescent="0.25">
      <c r="B4" s="7" t="s">
        <v>16</v>
      </c>
      <c r="D4">
        <v>3</v>
      </c>
      <c r="E4" s="3" t="s">
        <v>62</v>
      </c>
      <c r="F4" s="27">
        <f>IF(Popis_projektu!Z37=0,0,(-1283*LN(Popis_projektu!Z37)+32182)*Popis_projektu!Z37)</f>
        <v>0</v>
      </c>
      <c r="G4" s="15" t="s">
        <v>84</v>
      </c>
      <c r="H4" s="14">
        <v>0.9</v>
      </c>
      <c r="I4" s="14"/>
      <c r="J4" s="15" t="s">
        <v>91</v>
      </c>
      <c r="K4" s="17">
        <f>IF(Popis_projektu!AJ49&gt;_vst!H4,1,0)</f>
        <v>0</v>
      </c>
      <c r="L4" s="15" t="str">
        <f>CONCATENATE("Úvěr nesmí překročit ",ROUNDDOWN(_vst!H5,0)," Kč (90 % způsob. výdajů)")</f>
        <v>Úvěr nesmí překročit 0 Kč (90 % způsob. výdajů)</v>
      </c>
      <c r="N4">
        <v>2024</v>
      </c>
    </row>
    <row r="5" spans="2:14" x14ac:dyDescent="0.25">
      <c r="B5" s="7" t="s">
        <v>17</v>
      </c>
      <c r="D5">
        <v>4</v>
      </c>
      <c r="E5" s="15" t="s">
        <v>63</v>
      </c>
      <c r="F5" s="27">
        <f>IF(Popis_projektu!Z39=0,0,(-1230*LN(Popis_projektu!Z39)+25460)*Popis_projektu!Z39)</f>
        <v>0</v>
      </c>
      <c r="G5" s="15" t="s">
        <v>101</v>
      </c>
      <c r="H5" s="12">
        <f>Popis_projektu!X43*0.9</f>
        <v>0</v>
      </c>
      <c r="I5" s="15"/>
      <c r="J5" s="15" t="s">
        <v>93</v>
      </c>
      <c r="K5" s="17">
        <f>IF(Popis_projektu!X35=0,0,IF(Popis_projektu!I53&lt;&gt;Popis_projektu!X35,1,0))</f>
        <v>0</v>
      </c>
      <c r="L5" s="15" t="str">
        <f>CONCATENATE("Z výdajů projektu zbývá zařadit ",_vst!H6," Kč")</f>
        <v>Z výdajů projektu zbývá zařadit 0 Kč</v>
      </c>
      <c r="N5">
        <v>2025</v>
      </c>
    </row>
    <row r="6" spans="2:14" x14ac:dyDescent="0.25">
      <c r="B6" s="7" t="s">
        <v>18</v>
      </c>
      <c r="D6">
        <v>5</v>
      </c>
      <c r="E6" s="15" t="s">
        <v>3</v>
      </c>
      <c r="F6" s="27">
        <f>ROUNDDOWN(SUM(F4:F5),0)</f>
        <v>0</v>
      </c>
      <c r="G6" s="18" t="s">
        <v>95</v>
      </c>
      <c r="H6" s="19">
        <f>Popis_projektu!X35-SUM(Popis_projektu!I47,Popis_projektu!I49,Popis_projektu!I51)</f>
        <v>0</v>
      </c>
      <c r="I6" s="18"/>
      <c r="J6" s="18" t="s">
        <v>102</v>
      </c>
      <c r="K6" s="17">
        <f>IF(AND(Popis_projektu!G11=_vst!C2,Popis_projektu!AB11&gt;0,Popis_projektu!AL11&gt;0,Popis_projektu!AL11&lt;&gt;Popis_projektu!Z39),1,0)</f>
        <v>0</v>
      </c>
      <c r="L6" s="18" t="s">
        <v>98</v>
      </c>
      <c r="N6">
        <v>2026</v>
      </c>
    </row>
    <row r="7" spans="2:14" x14ac:dyDescent="0.25">
      <c r="B7" s="7" t="s">
        <v>19</v>
      </c>
      <c r="D7">
        <v>6</v>
      </c>
      <c r="J7" s="15" t="s">
        <v>107</v>
      </c>
      <c r="K7" s="17">
        <f>IF(AND(Popis_projektu!G11=_vst!C3,Popis_projektu!AB11&lt;&gt;"",Popis_projektu!AL11=""),1,0)</f>
        <v>0</v>
      </c>
      <c r="L7" s="15" t="s">
        <v>104</v>
      </c>
    </row>
    <row r="8" spans="2:14" x14ac:dyDescent="0.25">
      <c r="B8" s="7" t="s">
        <v>20</v>
      </c>
      <c r="D8">
        <v>7</v>
      </c>
      <c r="J8" s="15" t="s">
        <v>106</v>
      </c>
      <c r="K8" s="17">
        <f>IF(AND(Popis_projektu!A5&lt;&gt;"",Popis_projektu!AJ47=""),1,0)</f>
        <v>0</v>
      </c>
      <c r="L8" s="15" t="s">
        <v>105</v>
      </c>
    </row>
    <row r="9" spans="2:14" x14ac:dyDescent="0.25">
      <c r="B9" s="7" t="s">
        <v>21</v>
      </c>
      <c r="D9">
        <v>8</v>
      </c>
      <c r="J9" s="15"/>
    </row>
    <row r="10" spans="2:14" x14ac:dyDescent="0.25">
      <c r="B10" s="7" t="s">
        <v>22</v>
      </c>
      <c r="D10">
        <v>9</v>
      </c>
    </row>
    <row r="11" spans="2:14" x14ac:dyDescent="0.25">
      <c r="B11" s="7" t="s">
        <v>14</v>
      </c>
      <c r="D11">
        <v>10</v>
      </c>
      <c r="J11" s="21" t="s">
        <v>96</v>
      </c>
      <c r="K11" s="22">
        <f>IF(Popis_projektu!A5="",0,IF(OR(Popis_projektu!B7="",Popis_projektu!G11="",Popis_projektu!AB11="",Popis_projektu!B15="",Popis_projektu!#REF!="",Popis_projektu!B19="",Popis_projektu!B22="",Popis_projektu!B25="",Popis_projektu!X35&lt;=0,Popis_projektu!AJ47="",Popis_projektu!P58&lt;=0,Popis_projektu!P59&lt;=0,Popis_projektu!P60&lt;=0,Popis_projektu!AH58&lt;=0,Popis_projektu!AH58&lt;=0,Popis_projektu!AH59&lt;=0,Popis_projektu!AH60&lt;=0,Popis_projektu!P63&lt;=0,Popis_projektu!AH63&lt;=0,_vst!K1&gt;0),1,0))</f>
        <v>0</v>
      </c>
    </row>
    <row r="12" spans="2:14" x14ac:dyDescent="0.25">
      <c r="B12" s="7" t="s">
        <v>23</v>
      </c>
      <c r="D12">
        <v>11</v>
      </c>
    </row>
    <row r="13" spans="2:14" x14ac:dyDescent="0.25">
      <c r="B13" s="7" t="s">
        <v>24</v>
      </c>
      <c r="D13">
        <v>12</v>
      </c>
    </row>
    <row r="14" spans="2:14" x14ac:dyDescent="0.25">
      <c r="B14" s="7" t="s">
        <v>25</v>
      </c>
      <c r="D14">
        <v>13</v>
      </c>
    </row>
    <row r="15" spans="2:14" x14ac:dyDescent="0.25">
      <c r="B15" s="7" t="s">
        <v>26</v>
      </c>
      <c r="D15">
        <v>14</v>
      </c>
    </row>
    <row r="16" spans="2:14" x14ac:dyDescent="0.25">
      <c r="B16" s="7" t="s">
        <v>27</v>
      </c>
      <c r="D16">
        <v>15</v>
      </c>
    </row>
    <row r="17" spans="2:2" x14ac:dyDescent="0.25">
      <c r="B17" s="7" t="s">
        <v>28</v>
      </c>
    </row>
    <row r="18" spans="2:2" x14ac:dyDescent="0.25">
      <c r="B18" s="7" t="s">
        <v>29</v>
      </c>
    </row>
    <row r="19" spans="2:2" x14ac:dyDescent="0.25">
      <c r="B19" s="7" t="s">
        <v>30</v>
      </c>
    </row>
    <row r="20" spans="2:2" x14ac:dyDescent="0.25">
      <c r="B20" s="7" t="s">
        <v>31</v>
      </c>
    </row>
    <row r="21" spans="2:2" x14ac:dyDescent="0.25">
      <c r="B21" s="7" t="s">
        <v>32</v>
      </c>
    </row>
    <row r="22" spans="2:2" x14ac:dyDescent="0.25">
      <c r="B22" s="7" t="s">
        <v>33</v>
      </c>
    </row>
    <row r="23" spans="2:2" x14ac:dyDescent="0.25">
      <c r="B23" s="7" t="s">
        <v>34</v>
      </c>
    </row>
    <row r="24" spans="2:2" x14ac:dyDescent="0.25">
      <c r="B24" s="7" t="s">
        <v>35</v>
      </c>
    </row>
    <row r="25" spans="2:2" x14ac:dyDescent="0.25">
      <c r="B25" s="7" t="s">
        <v>36</v>
      </c>
    </row>
    <row r="26" spans="2:2" x14ac:dyDescent="0.25">
      <c r="B26" s="7" t="s">
        <v>37</v>
      </c>
    </row>
    <row r="27" spans="2:2" x14ac:dyDescent="0.25">
      <c r="B27" s="7" t="s">
        <v>38</v>
      </c>
    </row>
    <row r="28" spans="2:2" x14ac:dyDescent="0.25">
      <c r="B28" s="7" t="s">
        <v>39</v>
      </c>
    </row>
    <row r="29" spans="2:2" x14ac:dyDescent="0.25">
      <c r="B29" s="7" t="s">
        <v>40</v>
      </c>
    </row>
    <row r="30" spans="2:2" x14ac:dyDescent="0.25">
      <c r="B30" s="7" t="s">
        <v>41</v>
      </c>
    </row>
    <row r="31" spans="2:2" x14ac:dyDescent="0.25">
      <c r="B31" s="7" t="s">
        <v>42</v>
      </c>
    </row>
    <row r="32" spans="2:2" x14ac:dyDescent="0.25">
      <c r="B32" s="7" t="s">
        <v>43</v>
      </c>
    </row>
    <row r="33" spans="2:2" x14ac:dyDescent="0.25">
      <c r="B33" s="7" t="s">
        <v>44</v>
      </c>
    </row>
    <row r="34" spans="2:2" x14ac:dyDescent="0.25">
      <c r="B34" s="7" t="s">
        <v>45</v>
      </c>
    </row>
    <row r="35" spans="2:2" x14ac:dyDescent="0.25">
      <c r="B35" s="7" t="s">
        <v>46</v>
      </c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6"/>
  <sheetViews>
    <sheetView workbookViewId="0">
      <selection activeCell="D23" sqref="D23"/>
    </sheetView>
  </sheetViews>
  <sheetFormatPr defaultRowHeight="15" x14ac:dyDescent="0.25"/>
  <cols>
    <col min="1" max="1" width="11.7109375" customWidth="1"/>
  </cols>
  <sheetData>
    <row r="2" spans="1:3" ht="15.75" x14ac:dyDescent="0.25">
      <c r="A2" s="1">
        <v>2021</v>
      </c>
      <c r="C2">
        <v>1</v>
      </c>
    </row>
    <row r="3" spans="1:3" ht="15.75" x14ac:dyDescent="0.25">
      <c r="A3" s="1">
        <v>2022</v>
      </c>
      <c r="C3">
        <v>2</v>
      </c>
    </row>
    <row r="4" spans="1:3" ht="15.75" x14ac:dyDescent="0.25">
      <c r="A4" s="1">
        <v>2023</v>
      </c>
      <c r="C4">
        <v>3</v>
      </c>
    </row>
    <row r="5" spans="1:3" ht="15.75" x14ac:dyDescent="0.25">
      <c r="A5" s="1">
        <v>2024</v>
      </c>
      <c r="C5">
        <v>4</v>
      </c>
    </row>
    <row r="6" spans="1:3" ht="15.75" x14ac:dyDescent="0.25">
      <c r="A6" s="1">
        <v>2025</v>
      </c>
      <c r="C6">
        <v>5</v>
      </c>
    </row>
    <row r="7" spans="1:3" ht="15.75" x14ac:dyDescent="0.25">
      <c r="A7" s="1">
        <v>2026</v>
      </c>
      <c r="C7">
        <v>6</v>
      </c>
    </row>
    <row r="8" spans="1:3" ht="15.75" x14ac:dyDescent="0.25">
      <c r="A8" s="1">
        <v>2027</v>
      </c>
      <c r="C8">
        <v>7</v>
      </c>
    </row>
    <row r="9" spans="1:3" ht="15.75" x14ac:dyDescent="0.25">
      <c r="A9" s="1">
        <v>2028</v>
      </c>
      <c r="C9">
        <v>8</v>
      </c>
    </row>
    <row r="10" spans="1:3" x14ac:dyDescent="0.25">
      <c r="C10">
        <v>9</v>
      </c>
    </row>
    <row r="11" spans="1:3" x14ac:dyDescent="0.25">
      <c r="C11">
        <v>10</v>
      </c>
    </row>
    <row r="12" spans="1:3" x14ac:dyDescent="0.25">
      <c r="C12">
        <v>11</v>
      </c>
    </row>
    <row r="13" spans="1:3" x14ac:dyDescent="0.25">
      <c r="C13">
        <v>12</v>
      </c>
    </row>
    <row r="14" spans="1:3" x14ac:dyDescent="0.25">
      <c r="C14">
        <v>13</v>
      </c>
    </row>
    <row r="15" spans="1:3" x14ac:dyDescent="0.25">
      <c r="C15">
        <v>14</v>
      </c>
    </row>
    <row r="16" spans="1:3" x14ac:dyDescent="0.25">
      <c r="C16">
        <v>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Popis_projektu</vt:lpstr>
      <vt:lpstr>_vst</vt:lpstr>
      <vt:lpstr>List2</vt:lpstr>
      <vt:lpstr>měny</vt:lpstr>
      <vt:lpstr>Popis_projektu!Oblast_tisku</vt:lpstr>
      <vt:lpstr>splatnost</vt:lpstr>
      <vt:lpstr>zaměření</vt:lpstr>
    </vt:vector>
  </TitlesOfParts>
  <Company>NRB,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hort</dc:creator>
  <cp:lastModifiedBy>Řípa Martin Ing.</cp:lastModifiedBy>
  <cp:lastPrinted>2025-07-03T10:36:06Z</cp:lastPrinted>
  <dcterms:created xsi:type="dcterms:W3CDTF">2024-04-24T15:01:32Z</dcterms:created>
  <dcterms:modified xsi:type="dcterms:W3CDTF">2025-07-08T07:52:45Z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X_BARCODE">
    <vt:lpwstr>*000000000*</vt:lpwstr>
  </property>
  <property fmtid="{D5CDD505-2E9C-101B-9397-08002B2CF9AE}" pid="3" name="IX_DOC_TYPE">
    <vt:lpwstr>F840</vt:lpwstr>
  </property>
  <property fmtid="{D5CDD505-2E9C-101B-9397-08002B2CF9AE}" pid="4" name="IX_ENVIRONMENT">
    <vt:lpwstr>PRODUKCE</vt:lpwstr>
  </property>
  <property fmtid="{D5CDD505-2E9C-101B-9397-08002B2CF9AE}" pid="5" name="MSIP_Label_8310de75-5a0d-4392-bbb6-59aa8e061af6_Enabled">
    <vt:lpwstr>true</vt:lpwstr>
  </property>
  <property fmtid="{D5CDD505-2E9C-101B-9397-08002B2CF9AE}" pid="6" name="MSIP_Label_8310de75-5a0d-4392-bbb6-59aa8e061af6_SetDate">
    <vt:lpwstr>2025-03-05T10:03:12Z</vt:lpwstr>
  </property>
  <property fmtid="{D5CDD505-2E9C-101B-9397-08002B2CF9AE}" pid="7" name="MSIP_Label_8310de75-5a0d-4392-bbb6-59aa8e061af6_Method">
    <vt:lpwstr>Privileged</vt:lpwstr>
  </property>
  <property fmtid="{D5CDD505-2E9C-101B-9397-08002B2CF9AE}" pid="8" name="MSIP_Label_8310de75-5a0d-4392-bbb6-59aa8e061af6_Name">
    <vt:lpwstr>Veřejná informace</vt:lpwstr>
  </property>
  <property fmtid="{D5CDD505-2E9C-101B-9397-08002B2CF9AE}" pid="9" name="MSIP_Label_8310de75-5a0d-4392-bbb6-59aa8e061af6_SiteId">
    <vt:lpwstr>4d1a3907-6ad7-4739-80b5-b7ed4066a30b</vt:lpwstr>
  </property>
  <property fmtid="{D5CDD505-2E9C-101B-9397-08002B2CF9AE}" pid="10" name="MSIP_Label_8310de75-5a0d-4392-bbb6-59aa8e061af6_ActionId">
    <vt:lpwstr>02db07f3-e108-4bb8-8216-21c254ec8449</vt:lpwstr>
  </property>
  <property fmtid="{D5CDD505-2E9C-101B-9397-08002B2CF9AE}" pid="11" name="MSIP_Label_8310de75-5a0d-4392-bbb6-59aa8e061af6_ContentBits">
    <vt:lpwstr>0</vt:lpwstr>
  </property>
  <property fmtid="{D5CDD505-2E9C-101B-9397-08002B2CF9AE}" pid="12" name="MSIP_Label_8310de75-5a0d-4392-bbb6-59aa8e061af6_Tag">
    <vt:lpwstr>10, 0, 1, 1</vt:lpwstr>
  </property>
</Properties>
</file>