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RO\OVM\_1_Nové produkty_2022_2024\_MEZANIN\Zelený úvěr\Výzva_použij\Výzva na WEB banky_použij\"/>
    </mc:Choice>
  </mc:AlternateContent>
  <xr:revisionPtr revIDLastSave="0" documentId="8_{907938D8-068E-486D-9D72-B1D8A24AD9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PP" sheetId="1" r:id="rId1"/>
    <sheet name="_vst" sheetId="2" state="hidden" r:id="rId2"/>
  </sheets>
  <definedNames>
    <definedName name="kategorie">_vst!$B$2:$B$12</definedName>
    <definedName name="měna">_vst!$D$2:$D$35</definedName>
    <definedName name="_xlnm.Print_Area" localSheetId="0">'příloha PP'!$A$1:$AN$180</definedName>
    <definedName name="pronájem">_vst!$B$32:$B$33</definedName>
    <definedName name="zamereni">_vst!$B$21:$B$28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00" i="1" l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AR73" i="1" l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72" i="1"/>
  <c r="Y119" i="1"/>
  <c r="Y118" i="1"/>
  <c r="AN20" i="1" l="1"/>
  <c r="AN25" i="1"/>
  <c r="AK23" i="1" l="1"/>
  <c r="T18" i="1"/>
  <c r="A153" i="1" l="1"/>
  <c r="A148" i="1"/>
  <c r="A143" i="1"/>
  <c r="AW106" i="1" l="1"/>
  <c r="AW105" i="1"/>
  <c r="C7" i="2" l="1"/>
  <c r="AC116" i="1" l="1"/>
  <c r="Y116" i="1"/>
  <c r="AV73" i="1" l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P116" i="1"/>
  <c r="U116" i="1" s="1"/>
  <c r="AW72" i="1"/>
  <c r="P120" i="1" l="1"/>
  <c r="AV101" i="1"/>
  <c r="R105" i="1" s="1"/>
  <c r="AS99" i="1"/>
  <c r="AT99" i="1"/>
  <c r="AU99" i="1"/>
  <c r="AK99" i="1"/>
  <c r="AG101" i="1"/>
  <c r="AC101" i="1"/>
  <c r="AR101" i="1" l="1"/>
  <c r="AO99" i="1"/>
  <c r="AC110" i="1"/>
  <c r="P110" i="1"/>
  <c r="AO101" i="1" l="1"/>
  <c r="P113" i="1"/>
  <c r="AC120" i="1" l="1"/>
  <c r="AC124" i="1"/>
  <c r="AC123" i="1"/>
  <c r="AC122" i="1"/>
  <c r="AC119" i="1"/>
  <c r="AC118" i="1"/>
  <c r="AC115" i="1"/>
  <c r="AC114" i="1"/>
  <c r="AC113" i="1"/>
  <c r="Y117" i="1"/>
  <c r="Y115" i="1"/>
  <c r="Y114" i="1"/>
  <c r="Y110" i="1"/>
  <c r="P124" i="1"/>
  <c r="P123" i="1"/>
  <c r="P122" i="1"/>
  <c r="P119" i="1"/>
  <c r="U119" i="1" s="1"/>
  <c r="P118" i="1"/>
  <c r="P115" i="1"/>
  <c r="P114" i="1"/>
  <c r="U114" i="1" s="1"/>
  <c r="U110" i="1"/>
  <c r="AT82" i="1"/>
  <c r="AU82" i="1"/>
  <c r="AT83" i="1"/>
  <c r="AU83" i="1"/>
  <c r="AT84" i="1"/>
  <c r="AU84" i="1"/>
  <c r="AT85" i="1"/>
  <c r="AU85" i="1"/>
  <c r="AT86" i="1"/>
  <c r="AU86" i="1"/>
  <c r="AT87" i="1"/>
  <c r="AU87" i="1"/>
  <c r="AT88" i="1"/>
  <c r="AU88" i="1"/>
  <c r="AT89" i="1"/>
  <c r="AU89" i="1"/>
  <c r="AT90" i="1"/>
  <c r="AU90" i="1"/>
  <c r="AT91" i="1"/>
  <c r="AU91" i="1"/>
  <c r="AT92" i="1"/>
  <c r="AU92" i="1"/>
  <c r="AT93" i="1"/>
  <c r="AU93" i="1"/>
  <c r="AT94" i="1"/>
  <c r="AU94" i="1"/>
  <c r="AT95" i="1"/>
  <c r="AU95" i="1"/>
  <c r="AT96" i="1"/>
  <c r="AU96" i="1"/>
  <c r="AT97" i="1"/>
  <c r="AU97" i="1"/>
  <c r="AT98" i="1"/>
  <c r="AU98" i="1"/>
  <c r="AT100" i="1"/>
  <c r="AU100" i="1"/>
  <c r="AS83" i="1"/>
  <c r="AS85" i="1"/>
  <c r="AS87" i="1"/>
  <c r="AS88" i="1"/>
  <c r="AS89" i="1"/>
  <c r="AS90" i="1"/>
  <c r="AS91" i="1"/>
  <c r="AS93" i="1"/>
  <c r="AS94" i="1"/>
  <c r="AS95" i="1"/>
  <c r="AS96" i="1"/>
  <c r="AS100" i="1"/>
  <c r="AS82" i="1"/>
  <c r="AS84" i="1"/>
  <c r="AS86" i="1"/>
  <c r="AS92" i="1"/>
  <c r="AS97" i="1"/>
  <c r="AS98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100" i="1"/>
  <c r="AK72" i="1"/>
  <c r="AU73" i="1"/>
  <c r="AU74" i="1"/>
  <c r="AU75" i="1"/>
  <c r="AU76" i="1"/>
  <c r="AU77" i="1"/>
  <c r="AU78" i="1"/>
  <c r="AU79" i="1"/>
  <c r="AU80" i="1"/>
  <c r="AU81" i="1"/>
  <c r="AU72" i="1"/>
  <c r="AS79" i="1"/>
  <c r="AS73" i="1"/>
  <c r="AS74" i="1"/>
  <c r="AS75" i="1"/>
  <c r="AS76" i="1"/>
  <c r="AS77" i="1"/>
  <c r="AS78" i="1"/>
  <c r="AS80" i="1"/>
  <c r="AS81" i="1"/>
  <c r="AS72" i="1"/>
  <c r="AT73" i="1"/>
  <c r="AT74" i="1"/>
  <c r="AT75" i="1"/>
  <c r="AT76" i="1"/>
  <c r="AT77" i="1"/>
  <c r="AT78" i="1"/>
  <c r="AT79" i="1"/>
  <c r="AT80" i="1"/>
  <c r="AT81" i="1"/>
  <c r="AT72" i="1"/>
  <c r="AK73" i="1"/>
  <c r="AK74" i="1"/>
  <c r="AK75" i="1"/>
  <c r="AK76" i="1"/>
  <c r="AK77" i="1"/>
  <c r="AK78" i="1"/>
  <c r="AK79" i="1"/>
  <c r="AK80" i="1"/>
  <c r="AK81" i="1"/>
  <c r="AY72" i="1" l="1"/>
  <c r="AJ107" i="1" s="1"/>
  <c r="AO96" i="1"/>
  <c r="AO94" i="1"/>
  <c r="AG116" i="1"/>
  <c r="Y112" i="1"/>
  <c r="AC112" i="1"/>
  <c r="P112" i="1"/>
  <c r="AO98" i="1"/>
  <c r="AO76" i="1"/>
  <c r="AO77" i="1"/>
  <c r="AO93" i="1"/>
  <c r="AO83" i="1"/>
  <c r="AO88" i="1"/>
  <c r="AO87" i="1"/>
  <c r="AO91" i="1"/>
  <c r="AO80" i="1"/>
  <c r="AO79" i="1"/>
  <c r="AO75" i="1"/>
  <c r="AO97" i="1"/>
  <c r="AO100" i="1"/>
  <c r="AO78" i="1"/>
  <c r="AO74" i="1"/>
  <c r="AO90" i="1"/>
  <c r="AO86" i="1"/>
  <c r="AO84" i="1"/>
  <c r="AO82" i="1"/>
  <c r="AO89" i="1"/>
  <c r="AO85" i="1"/>
  <c r="AO81" i="1"/>
  <c r="AO95" i="1"/>
  <c r="AG122" i="1"/>
  <c r="AO92" i="1"/>
  <c r="AO73" i="1"/>
  <c r="AO72" i="1"/>
  <c r="AG124" i="1"/>
  <c r="AG123" i="1"/>
  <c r="AG120" i="1"/>
  <c r="P121" i="1"/>
  <c r="P117" i="1"/>
  <c r="AG119" i="1"/>
  <c r="AG115" i="1"/>
  <c r="AK101" i="1"/>
  <c r="AK102" i="1" s="1"/>
  <c r="AG113" i="1"/>
  <c r="AG110" i="1"/>
  <c r="AG114" i="1"/>
  <c r="AG118" i="1"/>
  <c r="AC121" i="1"/>
  <c r="AC117" i="1"/>
  <c r="AG112" i="1" l="1"/>
  <c r="AG121" i="1"/>
  <c r="AG117" i="1"/>
  <c r="Y111" i="1"/>
  <c r="AC111" i="1"/>
  <c r="AC125" i="1" s="1"/>
  <c r="AG111" i="1" l="1"/>
  <c r="AG125" i="1" s="1"/>
  <c r="Y125" i="1"/>
  <c r="U118" i="1"/>
  <c r="U115" i="1"/>
  <c r="U117" i="1" l="1"/>
  <c r="U112" i="1"/>
  <c r="AG128" i="1"/>
  <c r="AC127" i="1" s="1"/>
  <c r="A136" i="1"/>
  <c r="A139" i="1"/>
  <c r="P111" i="1" l="1"/>
  <c r="P125" i="1" s="1"/>
  <c r="A158" i="1"/>
  <c r="J158" i="1" l="1"/>
  <c r="N158" i="1" s="1"/>
  <c r="AR158" i="1"/>
  <c r="U111" i="1"/>
  <c r="U125" i="1" s="1"/>
  <c r="O130" i="1" l="1"/>
  <c r="T130" i="1" s="1"/>
</calcChain>
</file>

<file path=xl/sharedStrings.xml><?xml version="1.0" encoding="utf-8"?>
<sst xmlns="http://schemas.openxmlformats.org/spreadsheetml/2006/main" count="223" uniqueCount="206">
  <si>
    <t>Obchodní firma/ název/ jméno žadatele</t>
  </si>
  <si>
    <t>Projekt</t>
  </si>
  <si>
    <t>Dlouhodobý finanční majetek</t>
  </si>
  <si>
    <t>Oběžná aktiva celkem</t>
  </si>
  <si>
    <t>pohledávky</t>
  </si>
  <si>
    <t>Ostatní výdaje projektu</t>
  </si>
  <si>
    <t>Výdaje celkem</t>
  </si>
  <si>
    <t>z toho:</t>
  </si>
  <si>
    <t>zásoby</t>
  </si>
  <si>
    <t>Vlastní zdroje žadatele</t>
  </si>
  <si>
    <t>Jiné úvěry</t>
  </si>
  <si>
    <t>Úvěrující společnost</t>
  </si>
  <si>
    <t>Datum poskytnutí</t>
  </si>
  <si>
    <t>Datum splatnosti</t>
  </si>
  <si>
    <t>Výše úvěru (Kč)</t>
  </si>
  <si>
    <t>Dotace a jiné podpory</t>
  </si>
  <si>
    <t>Název programu podpory</t>
  </si>
  <si>
    <t>Forma podpory</t>
  </si>
  <si>
    <t>Ostatní zdroje</t>
  </si>
  <si>
    <t>Výše (Kč)</t>
  </si>
  <si>
    <t>1. rok</t>
  </si>
  <si>
    <t>2. rok</t>
  </si>
  <si>
    <t>3. rok</t>
  </si>
  <si>
    <t>Výše podpory (Kč)</t>
  </si>
  <si>
    <t>b)</t>
  </si>
  <si>
    <t>c)</t>
  </si>
  <si>
    <t>d)</t>
  </si>
  <si>
    <t>e)</t>
  </si>
  <si>
    <t>Technicko-technologická charakteristika projektu (popis výrobního či jiného procesu, výkonové parametry)</t>
  </si>
  <si>
    <t>f)</t>
  </si>
  <si>
    <t>g)</t>
  </si>
  <si>
    <t>h)</t>
  </si>
  <si>
    <t>i)</t>
  </si>
  <si>
    <t>j)</t>
  </si>
  <si>
    <t>k)</t>
  </si>
  <si>
    <t>l)</t>
  </si>
  <si>
    <t>m)</t>
  </si>
  <si>
    <t>Personální zajištění projektu, noví zaměstnanci atd.</t>
  </si>
  <si>
    <t>Detailní rozbor provozních nákladů od náběhu projektu do horizontu 36 měsíců, kalkulace hlavních nákladových položek</t>
  </si>
  <si>
    <t>n)</t>
  </si>
  <si>
    <t>Hlavní předpoklady úspěšnosti projektu - silné stránky, rizika projektu (návaznost na jiné podnikatelské aktivity s nadstandardní úrovní vztahů, zapojení rodinných příslušníků atd.)</t>
  </si>
  <si>
    <t>Zvýhodněný úvěr</t>
  </si>
  <si>
    <t>a)</t>
  </si>
  <si>
    <t>IČO</t>
  </si>
  <si>
    <t>Dlouhodobý hmotný majetek (resp. hmotný majetek)</t>
  </si>
  <si>
    <t>Celkem</t>
  </si>
  <si>
    <t xml:space="preserve">z toho: </t>
  </si>
  <si>
    <t>pořízení nezastavěných pozemků</t>
  </si>
  <si>
    <t>Způsobilé výdaje projektu</t>
  </si>
  <si>
    <t>-</t>
  </si>
  <si>
    <t>stroje a zařízení celkem</t>
  </si>
  <si>
    <t>nové stroje a zařízení</t>
  </si>
  <si>
    <t>použité stroje a zařízení (vč. repasovaných)</t>
  </si>
  <si>
    <t>(max. 45 %)</t>
  </si>
  <si>
    <t>Výdaj</t>
  </si>
  <si>
    <t>Kategorie</t>
  </si>
  <si>
    <t>Nové stroje a zařízení</t>
  </si>
  <si>
    <t>Zásoby</t>
  </si>
  <si>
    <t>Pohledávky</t>
  </si>
  <si>
    <t>Nezastavěné pozemky</t>
  </si>
  <si>
    <t>Použité/repasované stroje a zařízení</t>
  </si>
  <si>
    <t>nelze ZVÚ?</t>
  </si>
  <si>
    <t>ZÚV+BÚV&gt;částka?</t>
  </si>
  <si>
    <t>Hlášky</t>
  </si>
  <si>
    <t>ZÚV i BÚV?</t>
  </si>
  <si>
    <t>použit ZÚV?</t>
  </si>
  <si>
    <t>výdaje nejsou kryty zdroji</t>
  </si>
  <si>
    <t>Jinými zdroji</t>
  </si>
  <si>
    <t>2. Předpokládané výdaje na realizaci projektu a jejich financování</t>
  </si>
  <si>
    <r>
      <t>2b) Souhrnné údaje o výdajích na realizaci projektu</t>
    </r>
    <r>
      <rPr>
        <sz val="9"/>
        <rFont val="Arial"/>
        <family val="2"/>
        <charset val="238"/>
      </rPr>
      <t xml:space="preserve"> (údaje v Kč, vypočtené automaticky dle informací v bodě 2a)</t>
    </r>
  </si>
  <si>
    <t>Jiné zdroje</t>
  </si>
  <si>
    <t>Podíl Zvýhodněného úvěru na způsobilých výdajích projektu:</t>
  </si>
  <si>
    <t>nemovité věci celkem</t>
  </si>
  <si>
    <t>Zařazení</t>
  </si>
  <si>
    <t>Zdroj</t>
  </si>
  <si>
    <t>koupě zastavěných stavebních pozemků včetně staveb na nich umístěných</t>
  </si>
  <si>
    <t>Detailní rozbor tržeb po náběhu projektu do horizontu 36 měsíců</t>
  </si>
  <si>
    <t>Dlouhodobý nehmotný majetek</t>
  </si>
  <si>
    <t>Dlouhodobý nehmotný majetek (licence, know-how, software)</t>
  </si>
  <si>
    <t xml:space="preserve">Vstupy projektu (zajištěnost energie, vody, materiálu, zboží, hlavní dodavatelé - způsob zajištění) </t>
  </si>
  <si>
    <t>Dodavatelské zajištění realizace projektu (stavby, strojů, termíny dodávek, smluvní zajištění)</t>
  </si>
  <si>
    <t>o)</t>
  </si>
  <si>
    <t>Strategie dalšího rozvoje žadatele</t>
  </si>
  <si>
    <t>ZÚV v povoleném rozmezí?</t>
  </si>
  <si>
    <t>ZÚV min.</t>
  </si>
  <si>
    <t>ZÚV max.</t>
  </si>
  <si>
    <t>výdaj nelze hradit ze Zvýhodněného úvěru</t>
  </si>
  <si>
    <t>součet výdajů za jednotlivé zdroje přesahuje celkovou výši výdajů projektu</t>
  </si>
  <si>
    <t>zdroje financování jsou nižší než celkové výdaje projektu</t>
  </si>
  <si>
    <t>V</t>
  </si>
  <si>
    <t>dne</t>
  </si>
  <si>
    <t>vyberte ANO/NE</t>
  </si>
  <si>
    <t>Jméno a příjmení osoby oprávněné zastupovat žadatele</t>
  </si>
  <si>
    <t>Razítko, pokud je součástí podpisu žadatele</t>
  </si>
  <si>
    <t>Kurz</t>
  </si>
  <si>
    <t>Cizí
měna</t>
  </si>
  <si>
    <t>Je vyplněna cizí měna bez kurzu či naopak kurz bez identifikace cizí měny.</t>
  </si>
  <si>
    <t>Cizí měna rozpor</t>
  </si>
  <si>
    <t>Cizí měna?</t>
  </si>
  <si>
    <t>Jakákoliv chyba</t>
  </si>
  <si>
    <t>Datum, ke kterému byl stanoven kurz přepočtu z cizí měny</t>
  </si>
  <si>
    <t>Bude financován (údaje v Kč)</t>
  </si>
  <si>
    <t>1. Popis projektu</t>
  </si>
  <si>
    <t>Komentář ke všem zdrojům financování projektu (co tvoří vlastní zdroje, co tvoří cizí zdroje a jejich splatnost, existence podřízených závazků)</t>
  </si>
  <si>
    <t>Délka období čerpání</t>
  </si>
  <si>
    <t>(zbývá k zařazení:</t>
  </si>
  <si>
    <t>Odklad 1. splátky</t>
  </si>
  <si>
    <t>Délka splácení</t>
  </si>
  <si>
    <t>Zabezpečení prodeje, hlavní odběratelé a jejich charakteristika (lze doložit zápisy z jednání, předbežnými nabídkami), informace k propagaci prodeje a informace k inkasu peněžních prostředků a formě plateb od odběratelů</t>
  </si>
  <si>
    <t>Výdaje celkem
(vč. DPH)</t>
  </si>
  <si>
    <r>
      <t>Předpoklad vynaložení výdajů</t>
    </r>
    <r>
      <rPr>
        <b/>
        <sz val="9"/>
        <rFont val="Arial"/>
        <family val="2"/>
        <charset val="238"/>
      </rPr>
      <t xml:space="preserve"> hrazených ze zvýhodněného úvěru</t>
    </r>
    <r>
      <rPr>
        <sz val="9"/>
        <rFont val="Arial"/>
        <family val="2"/>
        <charset val="238"/>
      </rPr>
      <t xml:space="preserve"> v jednotlivých letech realizace projektu</t>
    </r>
  </si>
  <si>
    <t>EUR</t>
  </si>
  <si>
    <t>Měny</t>
  </si>
  <si>
    <t>USD</t>
  </si>
  <si>
    <t>GBP</t>
  </si>
  <si>
    <t>AUD</t>
  </si>
  <si>
    <t>BRL</t>
  </si>
  <si>
    <t>BGN</t>
  </si>
  <si>
    <t>CNY</t>
  </si>
  <si>
    <t>DKK</t>
  </si>
  <si>
    <t>PHP</t>
  </si>
  <si>
    <t>HKD</t>
  </si>
  <si>
    <t>HRK</t>
  </si>
  <si>
    <t>INR</t>
  </si>
  <si>
    <t>IDR</t>
  </si>
  <si>
    <t>ISK</t>
  </si>
  <si>
    <t>ILS</t>
  </si>
  <si>
    <t>JPY</t>
  </si>
  <si>
    <t>ZAR</t>
  </si>
  <si>
    <t>KRW</t>
  </si>
  <si>
    <t>CAD</t>
  </si>
  <si>
    <t>HUF</t>
  </si>
  <si>
    <t>MYR</t>
  </si>
  <si>
    <t>MXN</t>
  </si>
  <si>
    <t>XDR</t>
  </si>
  <si>
    <t>NOK</t>
  </si>
  <si>
    <t>NZD</t>
  </si>
  <si>
    <t>PLN</t>
  </si>
  <si>
    <t>RON</t>
  </si>
  <si>
    <t>RUB</t>
  </si>
  <si>
    <t>SGD</t>
  </si>
  <si>
    <t>SEK</t>
  </si>
  <si>
    <t>CHF</t>
  </si>
  <si>
    <t>THB</t>
  </si>
  <si>
    <t>TRY</t>
  </si>
  <si>
    <r>
      <t>prosím vyplňte; datum musí být stanoveno v souladu s podmínkami v komentáři ke sloupci "</t>
    </r>
    <r>
      <rPr>
        <i/>
        <sz val="9"/>
        <rFont val="Arial"/>
        <family val="2"/>
        <charset val="238"/>
      </rPr>
      <t>Kurz" (viz výše)</t>
    </r>
  </si>
  <si>
    <t>Úvěrem partnera</t>
  </si>
  <si>
    <t>Úvěr partnera</t>
  </si>
  <si>
    <t>Rekonstrukce staveb</t>
  </si>
  <si>
    <t>Výstavba</t>
  </si>
  <si>
    <t>Zastavěné pozemky vč. staveb</t>
  </si>
  <si>
    <t>specifikujte, jak souvisí pořízení/rekonstrukce nemovitosti s výdaji na stroje/zařízení</t>
  </si>
  <si>
    <t>výstavba</t>
  </si>
  <si>
    <t>rekonstrukce staveb</t>
  </si>
  <si>
    <t>specifikujte technologii, produkt či službu, která bude zavedena</t>
  </si>
  <si>
    <t>nemovitosti</t>
  </si>
  <si>
    <t>vzhledem k podílu výdajů na rekonstrukci nemovitosti je podmínkou podpory zavedení nové technologie, produktu či služby</t>
  </si>
  <si>
    <t>mezi způsobilými výdaji v bodě 2a jsou i výdaje na pořízení či rekonstrukci nemovitosti</t>
  </si>
  <si>
    <t>Obchodní firma / název / jméno avalisty</t>
  </si>
  <si>
    <t>IČ/RČ</t>
  </si>
  <si>
    <t>Sídlo společnosti / místo trvalého pobytu</t>
  </si>
  <si>
    <t>Majetkoprávní vztahy související s projektem (vlastnictví či pronájem pozemků, budov, strojů a jiného vybavení)</t>
  </si>
  <si>
    <t>Pokud některý z bodů není charakterizován, uveďte v příslušném poli text „neuvádí se“. V případě potřeby (např. složitější projekt) zpracujte popis projektu jako samostatný dokument a výše uvedené body použijte jako osnovu.</t>
  </si>
  <si>
    <t>Výdaje projektu celkem</t>
  </si>
  <si>
    <t>součet přesahuje výši výdajů financovaných zvýhodněným úvěrem</t>
  </si>
  <si>
    <t>je třeba upravit zdroje financování v bodě 2a</t>
  </si>
  <si>
    <t>Efektivní využívání vody v průmyslu</t>
  </si>
  <si>
    <t>Zřízení/rekonstrukce přípojek NGA</t>
  </si>
  <si>
    <t>Zpracování kalamitního dřeva (kůrovec)</t>
  </si>
  <si>
    <t>vyberte z nabídky</t>
  </si>
  <si>
    <t>Předpokládané ekonomické přínosy projektu</t>
  </si>
  <si>
    <t>prosím specifikujte</t>
  </si>
  <si>
    <t>Informace, jaký majetek bude pronajímán a k jakému účelu (např. jako kanceláře, skladové prostory, výrobní hala apod.)</t>
  </si>
  <si>
    <t>Informace, jaký majetek bude pronajímán a k jakému účelu (např. pronájem výrobního zařízení v rámci kooperace s jiným podnikem)</t>
  </si>
  <si>
    <t>Cíl projektu, popis záměru</t>
  </si>
  <si>
    <t>výše financování přesahuje pořizovací cenu</t>
  </si>
  <si>
    <t>Ostatní výdaje (nezpůsobilé)</t>
  </si>
  <si>
    <t>Je projekt zaměřen na pronájem a správu nemovitosti (CZ-NACE 68.2)?</t>
  </si>
  <si>
    <t>2c) Zdroje financování projektu (v Kč)</t>
  </si>
  <si>
    <r>
      <t>2a) Výčet výdajů na realizaci projektu</t>
    </r>
    <r>
      <rPr>
        <sz val="9"/>
        <rFont val="Arial"/>
        <family val="2"/>
        <charset val="238"/>
      </rPr>
      <t xml:space="preserve"> (do tabulky uveďte plánované výdaje v rámci projektu v Kč; u každého pole se zobrazí nápověda k vyplnění)</t>
    </r>
  </si>
  <si>
    <t>Zvláštní podporovaná aktivita</t>
  </si>
  <si>
    <t>Materiálové a energetické využití odpadů</t>
  </si>
  <si>
    <t>pouze malým a středním podnikům</t>
  </si>
  <si>
    <t>menšinově i velkým podnikům</t>
  </si>
  <si>
    <t>Pronájem nemovitosti</t>
  </si>
  <si>
    <t>majetek nelze ani částečně pronajmout velkému podniku, prosím opravte</t>
  </si>
  <si>
    <t>! opravte či doplňte údaje v bodě 2a, 1c nebo 1d !</t>
  </si>
  <si>
    <t>Podnikatelské centrum</t>
  </si>
  <si>
    <t>Není</t>
  </si>
  <si>
    <t>zdůvodněte a uveďte podrobnější informace</t>
  </si>
  <si>
    <t>Rodinné podniky</t>
  </si>
  <si>
    <t>Uhelné regiony</t>
  </si>
  <si>
    <t>prosím vyplňte pole pro zvláštní podporovanou aktivitu</t>
  </si>
  <si>
    <r>
      <t>Podpis osoby oprávněné zastupovat žadatele</t>
    </r>
    <r>
      <rPr>
        <vertAlign val="superscript"/>
        <sz val="9"/>
        <rFont val="Arial"/>
        <family val="2"/>
        <charset val="238"/>
      </rPr>
      <t>1)</t>
    </r>
  </si>
  <si>
    <t>Zvýhodněným úvěrem NRB</t>
  </si>
  <si>
    <t>Zvýhodněný úvěr NRB</t>
  </si>
  <si>
    <t>Ostatní parametry zvýhodněného úvěru NRB (v měsících)</t>
  </si>
  <si>
    <t>1) Podpis musí být proveden před pracovníkem NRB nebo úředně ověřen.</t>
  </si>
  <si>
    <t>Příloha PM žádosti o zvýhodněný Podřízený úvěr</t>
  </si>
  <si>
    <r>
      <t xml:space="preserve">Předpokládá projekt pronájem strojů/zařízení financovaných úvěrem NRB či úvěrem </t>
    </r>
    <r>
      <rPr>
        <b/>
        <sz val="9"/>
        <rFont val="Arial"/>
        <family val="2"/>
        <charset val="238"/>
      </rPr>
      <t>jiným podnikatelům k jejich podnikatelské činnosti</t>
    </r>
    <r>
      <rPr>
        <sz val="9"/>
        <rFont val="Arial"/>
        <family val="2"/>
        <charset val="238"/>
      </rPr>
      <t>?</t>
    </r>
  </si>
  <si>
    <t>Parametry a struktura projektu jsou v souladu s podmínkami Výzvy Podřízený úvěr.</t>
  </si>
  <si>
    <t>Pořizovací cena
v měně pořízení</t>
  </si>
  <si>
    <t>Pořizovací cena
v Kč</t>
  </si>
  <si>
    <t>3. Směneční ručitelé (avalisté) zvýhodněného úvěru - vyplňte po dohodě s pracovníkm NRB</t>
  </si>
  <si>
    <t>4. Prohlášení žadatele</t>
  </si>
  <si>
    <t>(platná od 18. 8.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</si>
</sst>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\ _K_č"/>
    <numFmt numFmtId="166" formatCode="#,##0\ &quot;Kč&quot;\)"/>
  </numFmts>
  <fonts count="18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00FF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 indent="1"/>
    </xf>
    <xf numFmtId="0" fontId="5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1"/>
    </xf>
    <xf numFmtId="165" fontId="1" fillId="0" borderId="0" xfId="0" applyNumberFormat="1" applyFont="1" applyAlignment="1">
      <alignment wrapText="1"/>
    </xf>
    <xf numFmtId="0" fontId="2" fillId="0" borderId="0" xfId="0" applyFont="1" applyAlignment="1">
      <alignment horizontal="left" vertical="center" wrapText="1" indent="1"/>
    </xf>
    <xf numFmtId="164" fontId="1" fillId="0" borderId="0" xfId="1" applyFont="1" applyBorder="1" applyAlignment="1" applyProtection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9" fillId="0" borderId="0" xfId="0" applyFont="1"/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left" indent="1"/>
    </xf>
    <xf numFmtId="0" fontId="1" fillId="0" borderId="4" xfId="0" applyFont="1" applyBorder="1"/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wrapText="1"/>
    </xf>
    <xf numFmtId="165" fontId="1" fillId="0" borderId="0" xfId="0" applyNumberFormat="1" applyFont="1"/>
    <xf numFmtId="165" fontId="10" fillId="0" borderId="0" xfId="0" applyNumberFormat="1" applyFont="1" applyAlignment="1">
      <alignment horizontal="left" vertical="center" indent="1"/>
    </xf>
    <xf numFmtId="4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1" fillId="0" borderId="8" xfId="0" applyFont="1" applyBorder="1"/>
    <xf numFmtId="0" fontId="1" fillId="0" borderId="16" xfId="0" applyFont="1" applyBorder="1"/>
    <xf numFmtId="0" fontId="1" fillId="0" borderId="5" xfId="0" applyFont="1" applyBorder="1"/>
    <xf numFmtId="0" fontId="1" fillId="0" borderId="10" xfId="0" applyFont="1" applyBorder="1"/>
    <xf numFmtId="0" fontId="11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3" fontId="1" fillId="0" borderId="4" xfId="0" applyNumberFormat="1" applyFont="1" applyBorder="1"/>
    <xf numFmtId="0" fontId="1" fillId="0" borderId="4" xfId="0" applyFont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 indent="1"/>
    </xf>
    <xf numFmtId="0" fontId="1" fillId="0" borderId="3" xfId="0" applyFont="1" applyBorder="1" applyAlignment="1">
      <alignment horizontal="center"/>
    </xf>
    <xf numFmtId="0" fontId="10" fillId="0" borderId="0" xfId="0" applyFont="1" applyAlignment="1">
      <alignment horizontal="left" vertical="center" indent="1"/>
    </xf>
    <xf numFmtId="0" fontId="1" fillId="2" borderId="1" xfId="0" applyFont="1" applyFill="1" applyBorder="1" applyAlignment="1">
      <alignment vertical="center" wrapText="1"/>
    </xf>
    <xf numFmtId="0" fontId="13" fillId="3" borderId="0" xfId="0" applyFont="1" applyFill="1" applyAlignment="1">
      <alignment horizontal="right" vertical="top" wrapText="1"/>
    </xf>
    <xf numFmtId="0" fontId="1" fillId="3" borderId="0" xfId="0" applyFont="1" applyFill="1"/>
    <xf numFmtId="0" fontId="1" fillId="3" borderId="0" xfId="0" applyFont="1" applyFill="1" applyAlignment="1">
      <alignment horizontal="right" vertical="top" wrapText="1"/>
    </xf>
    <xf numFmtId="0" fontId="1" fillId="3" borderId="0" xfId="0" applyFont="1" applyFill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5" fontId="1" fillId="0" borderId="14" xfId="0" applyNumberFormat="1" applyFont="1" applyBorder="1" applyAlignment="1">
      <alignment horizontal="left" inden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2"/>
    </xf>
    <xf numFmtId="165" fontId="10" fillId="0" borderId="14" xfId="0" applyNumberFormat="1" applyFont="1" applyBorder="1" applyAlignment="1">
      <alignment horizontal="left" indent="1"/>
    </xf>
    <xf numFmtId="0" fontId="1" fillId="0" borderId="0" xfId="0" quotePrefix="1" applyFont="1"/>
    <xf numFmtId="166" fontId="1" fillId="0" borderId="0" xfId="0" applyNumberFormat="1" applyFont="1"/>
    <xf numFmtId="166" fontId="10" fillId="0" borderId="0" xfId="0" applyNumberFormat="1" applyFont="1"/>
    <xf numFmtId="0" fontId="1" fillId="0" borderId="0" xfId="0" quotePrefix="1" applyFont="1" applyAlignment="1">
      <alignment horizontal="left" vertical="top"/>
    </xf>
    <xf numFmtId="0" fontId="1" fillId="0" borderId="0" xfId="0" applyFont="1" applyAlignment="1">
      <alignment horizontal="right" vertical="center" inden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indent="1"/>
    </xf>
    <xf numFmtId="0" fontId="6" fillId="2" borderId="2" xfId="0" applyFont="1" applyFill="1" applyBorder="1"/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165" fontId="1" fillId="0" borderId="0" xfId="0" applyNumberFormat="1" applyFont="1" applyAlignment="1">
      <alignment horizontal="right" vertical="center" indent="1"/>
    </xf>
    <xf numFmtId="0" fontId="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indent="1"/>
    </xf>
    <xf numFmtId="0" fontId="11" fillId="3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0" fontId="14" fillId="0" borderId="0" xfId="0" applyFont="1"/>
    <xf numFmtId="0" fontId="1" fillId="0" borderId="14" xfId="0" applyFont="1" applyBorder="1"/>
    <xf numFmtId="0" fontId="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right" vertical="center" wrapText="1"/>
    </xf>
    <xf numFmtId="0" fontId="1" fillId="3" borderId="0" xfId="0" applyFont="1" applyFill="1" applyAlignment="1">
      <alignment vertical="top" wrapText="1"/>
    </xf>
    <xf numFmtId="0" fontId="13" fillId="2" borderId="19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vertical="center"/>
    </xf>
    <xf numFmtId="0" fontId="11" fillId="2" borderId="20" xfId="0" applyFont="1" applyFill="1" applyBorder="1" applyAlignment="1">
      <alignment horizontal="right" indent="1"/>
    </xf>
    <xf numFmtId="0" fontId="2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top"/>
    </xf>
    <xf numFmtId="0" fontId="16" fillId="0" borderId="0" xfId="0" applyFont="1"/>
    <xf numFmtId="0" fontId="1" fillId="0" borderId="9" xfId="0" applyFont="1" applyBorder="1"/>
    <xf numFmtId="0" fontId="1" fillId="0" borderId="1" xfId="0" applyFont="1" applyBorder="1" applyAlignment="1" applyProtection="1">
      <alignment horizontal="center" vertical="top" wrapText="1"/>
      <protection locked="0"/>
    </xf>
    <xf numFmtId="0" fontId="15" fillId="3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top" wrapText="1"/>
    </xf>
    <xf numFmtId="0" fontId="1" fillId="3" borderId="0" xfId="0" applyFont="1" applyFill="1" applyAlignment="1">
      <alignment horizontal="left" vertical="top" wrapText="1"/>
    </xf>
    <xf numFmtId="165" fontId="1" fillId="0" borderId="1" xfId="0" applyNumberFormat="1" applyFont="1" applyBorder="1" applyAlignment="1" applyProtection="1">
      <alignment horizontal="right" vertical="top" wrapText="1"/>
      <protection locked="0"/>
    </xf>
    <xf numFmtId="165" fontId="1" fillId="0" borderId="2" xfId="0" applyNumberFormat="1" applyFont="1" applyBorder="1" applyAlignment="1" applyProtection="1">
      <alignment horizontal="right" vertical="top" wrapText="1"/>
      <protection locked="0"/>
    </xf>
    <xf numFmtId="165" fontId="1" fillId="0" borderId="3" xfId="0" applyNumberFormat="1" applyFont="1" applyBorder="1" applyAlignment="1" applyProtection="1">
      <alignment horizontal="right" vertical="top" wrapText="1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  <xf numFmtId="14" fontId="1" fillId="0" borderId="2" xfId="0" applyNumberFormat="1" applyFont="1" applyBorder="1" applyAlignment="1" applyProtection="1">
      <alignment horizontal="left"/>
      <protection locked="0"/>
    </xf>
    <xf numFmtId="14" fontId="1" fillId="0" borderId="3" xfId="0" applyNumberFormat="1" applyFont="1" applyBorder="1" applyAlignment="1" applyProtection="1">
      <alignment horizontal="left"/>
      <protection locked="0"/>
    </xf>
    <xf numFmtId="165" fontId="1" fillId="2" borderId="1" xfId="0" applyNumberFormat="1" applyFont="1" applyFill="1" applyBorder="1" applyAlignment="1">
      <alignment horizontal="right" vertical="top" wrapText="1"/>
    </xf>
    <xf numFmtId="165" fontId="1" fillId="2" borderId="2" xfId="0" applyNumberFormat="1" applyFont="1" applyFill="1" applyBorder="1" applyAlignment="1">
      <alignment horizontal="right" vertical="top" wrapText="1"/>
    </xf>
    <xf numFmtId="165" fontId="1" fillId="2" borderId="3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165" fontId="1" fillId="0" borderId="4" xfId="0" applyNumberFormat="1" applyFont="1" applyBorder="1" applyAlignment="1" applyProtection="1">
      <alignment horizontal="right" vertical="center" wrapText="1"/>
      <protection locked="0"/>
    </xf>
    <xf numFmtId="14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4" xfId="0" quotePrefix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 applyProtection="1">
      <alignment horizontal="right" vertical="top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right" vertical="top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2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165" fontId="1" fillId="2" borderId="13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 applyProtection="1">
      <alignment horizontal="right" vertical="center" wrapText="1"/>
      <protection locked="0"/>
    </xf>
    <xf numFmtId="165" fontId="1" fillId="0" borderId="2" xfId="0" applyNumberFormat="1" applyFont="1" applyBorder="1" applyAlignment="1" applyProtection="1">
      <alignment horizontal="right" vertical="center" wrapText="1"/>
      <protection locked="0"/>
    </xf>
    <xf numFmtId="165" fontId="1" fillId="0" borderId="3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165" fontId="2" fillId="2" borderId="11" xfId="0" applyNumberFormat="1" applyFont="1" applyFill="1" applyBorder="1" applyAlignment="1">
      <alignment horizontal="right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14" fontId="1" fillId="0" borderId="3" xfId="0" applyNumberFormat="1" applyFont="1" applyBorder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>
      <alignment horizontal="right" vertical="center" wrapText="1"/>
    </xf>
    <xf numFmtId="165" fontId="2" fillId="2" borderId="2" xfId="0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7" xfId="0" applyNumberFormat="1" applyFont="1" applyFill="1" applyBorder="1" applyAlignment="1">
      <alignment horizontal="right" vertical="center" wrapText="1"/>
    </xf>
    <xf numFmtId="165" fontId="1" fillId="2" borderId="8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2" borderId="2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wrapText="1"/>
    </xf>
    <xf numFmtId="165" fontId="1" fillId="2" borderId="15" xfId="0" applyNumberFormat="1" applyFont="1" applyFill="1" applyBorder="1" applyAlignment="1">
      <alignment horizontal="right" vertical="center" wrapText="1"/>
    </xf>
    <xf numFmtId="165" fontId="1" fillId="2" borderId="13" xfId="0" quotePrefix="1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left" vertical="center"/>
    </xf>
    <xf numFmtId="0" fontId="8" fillId="0" borderId="0" xfId="0" applyFont="1"/>
    <xf numFmtId="10" fontId="2" fillId="2" borderId="1" xfId="0" applyNumberFormat="1" applyFont="1" applyFill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4" xfId="0" applyFont="1" applyBorder="1"/>
    <xf numFmtId="14" fontId="1" fillId="0" borderId="17" xfId="0" applyNumberFormat="1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165" fontId="1" fillId="2" borderId="24" xfId="0" applyNumberFormat="1" applyFont="1" applyFill="1" applyBorder="1" applyAlignment="1">
      <alignment horizontal="right" vertical="center" wrapText="1"/>
    </xf>
    <xf numFmtId="165" fontId="1" fillId="2" borderId="25" xfId="0" applyNumberFormat="1" applyFont="1" applyFill="1" applyBorder="1" applyAlignment="1">
      <alignment horizontal="right" vertical="center" wrapText="1"/>
    </xf>
    <xf numFmtId="165" fontId="1" fillId="2" borderId="26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3" fillId="2" borderId="18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 applyProtection="1">
      <alignment horizontal="left" vertical="top" wrapText="1"/>
      <protection locked="0"/>
    </xf>
    <xf numFmtId="0" fontId="1" fillId="3" borderId="22" xfId="0" applyFont="1" applyFill="1" applyBorder="1" applyAlignment="1" applyProtection="1">
      <alignment horizontal="left" vertical="top" wrapText="1"/>
      <protection locked="0"/>
    </xf>
    <xf numFmtId="0" fontId="1" fillId="3" borderId="23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1" fillId="0" borderId="14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165" fontId="1" fillId="2" borderId="13" xfId="0" applyNumberFormat="1" applyFont="1" applyFill="1" applyBorder="1" applyAlignment="1">
      <alignment horizontal="right" vertical="top" wrapText="1"/>
    </xf>
    <xf numFmtId="165" fontId="1" fillId="2" borderId="9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2" fillId="2" borderId="13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165" fontId="2" fillId="2" borderId="2" xfId="0" applyNumberFormat="1" applyFont="1" applyFill="1" applyBorder="1" applyAlignment="1">
      <alignment horizontal="right" vertical="top" wrapText="1"/>
    </xf>
    <xf numFmtId="165" fontId="2" fillId="2" borderId="3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165" fontId="2" fillId="2" borderId="27" xfId="0" applyNumberFormat="1" applyFont="1" applyFill="1" applyBorder="1" applyAlignment="1">
      <alignment horizontal="right" vertical="center" wrapText="1"/>
    </xf>
    <xf numFmtId="165" fontId="2" fillId="2" borderId="28" xfId="0" applyNumberFormat="1" applyFont="1" applyFill="1" applyBorder="1" applyAlignment="1">
      <alignment horizontal="right" vertical="center" wrapText="1"/>
    </xf>
    <xf numFmtId="165" fontId="2" fillId="2" borderId="29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horizontal="left" wrapText="1"/>
    </xf>
    <xf numFmtId="165" fontId="2" fillId="2" borderId="12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2">
    <cellStyle name="Čárka" xfId="1" builtinId="3"/>
    <cellStyle name="Normální" xfId="0" builtinId="0"/>
  </cellStyles>
  <dxfs count="6">
    <dxf>
      <font>
        <color rgb="FFFF0000"/>
      </font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83"/>
  <sheetViews>
    <sheetView showGridLines="0" tabSelected="1" zoomScaleNormal="100" zoomScaleSheetLayoutView="70" zoomScalePageLayoutView="160" workbookViewId="0">
      <selection activeCell="A5" sqref="A5:AD5"/>
    </sheetView>
  </sheetViews>
  <sheetFormatPr defaultColWidth="3.7109375" defaultRowHeight="15" customHeight="1" x14ac:dyDescent="0.2"/>
  <cols>
    <col min="1" max="17" width="3.7109375" style="2"/>
    <col min="18" max="18" width="3.7109375" style="2" customWidth="1"/>
    <col min="19" max="21" width="3.7109375" style="2"/>
    <col min="22" max="22" width="5.85546875" style="2" customWidth="1"/>
    <col min="23" max="23" width="2.42578125" style="2" customWidth="1"/>
    <col min="24" max="24" width="4.42578125" style="2" customWidth="1"/>
    <col min="25" max="27" width="3.7109375" style="2"/>
    <col min="28" max="28" width="4.42578125" style="2" bestFit="1" customWidth="1"/>
    <col min="29" max="29" width="3.7109375" style="2"/>
    <col min="30" max="30" width="3.7109375" style="2" customWidth="1"/>
    <col min="31" max="35" width="3.7109375" style="2"/>
    <col min="36" max="36" width="4.5703125" style="2" bestFit="1" customWidth="1"/>
    <col min="37" max="40" width="3.7109375" style="2"/>
    <col min="41" max="43" width="3.7109375" style="2" customWidth="1"/>
    <col min="44" max="45" width="12.140625" style="2" hidden="1" customWidth="1"/>
    <col min="46" max="46" width="15.85546875" style="2" hidden="1" customWidth="1"/>
    <col min="47" max="48" width="12.140625" style="2" hidden="1" customWidth="1"/>
    <col min="49" max="50" width="14.5703125" style="2" hidden="1" customWidth="1"/>
    <col min="51" max="52" width="12.140625" style="2" hidden="1" customWidth="1"/>
    <col min="53" max="53" width="3.85546875" style="2" customWidth="1"/>
    <col min="54" max="78" width="3.7109375" style="2" customWidth="1"/>
    <col min="79" max="16384" width="3.7109375" style="2"/>
  </cols>
  <sheetData>
    <row r="1" spans="1:42" ht="15" customHeight="1" x14ac:dyDescent="0.2">
      <c r="A1" s="10" t="s">
        <v>198</v>
      </c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105"/>
    </row>
    <row r="2" spans="1:42" ht="15" customHeight="1" x14ac:dyDescent="0.2">
      <c r="A2" s="1" t="s">
        <v>205</v>
      </c>
    </row>
    <row r="4" spans="1:42" ht="15" customHeight="1" x14ac:dyDescent="0.2">
      <c r="A4" s="10" t="s">
        <v>0</v>
      </c>
    </row>
    <row r="5" spans="1:42" ht="15" customHeight="1" x14ac:dyDescent="0.2">
      <c r="A5" s="162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4"/>
    </row>
    <row r="6" spans="1:42" ht="3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42" ht="15" customHeight="1" x14ac:dyDescent="0.2">
      <c r="A7" s="10" t="s">
        <v>43</v>
      </c>
      <c r="B7" s="177"/>
      <c r="C7" s="178"/>
      <c r="D7" s="178"/>
      <c r="E7" s="178"/>
      <c r="F7" s="178"/>
      <c r="G7" s="179"/>
    </row>
    <row r="8" spans="1:42" ht="15.75" customHeight="1" x14ac:dyDescent="0.2">
      <c r="A8" s="237" t="s">
        <v>1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57"/>
      <c r="AP8" s="57"/>
    </row>
    <row r="9" spans="1:42" ht="12.75" customHeight="1" x14ac:dyDescent="0.2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57"/>
      <c r="AP9" s="57"/>
    </row>
    <row r="10" spans="1:42" ht="12" x14ac:dyDescent="0.2">
      <c r="A10" s="10" t="s">
        <v>102</v>
      </c>
    </row>
    <row r="11" spans="1:42" ht="3.75" customHeight="1" x14ac:dyDescent="0.2"/>
    <row r="12" spans="1:42" s="54" customFormat="1" ht="3.75" customHeight="1" x14ac:dyDescent="0.2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</row>
    <row r="13" spans="1:42" s="54" customFormat="1" ht="12" customHeight="1" x14ac:dyDescent="0.2">
      <c r="A13" s="53" t="s">
        <v>42</v>
      </c>
      <c r="B13" s="219" t="s">
        <v>174</v>
      </c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1"/>
    </row>
    <row r="14" spans="1:42" s="54" customFormat="1" ht="80.099999999999994" customHeight="1" x14ac:dyDescent="0.2">
      <c r="A14" s="55"/>
      <c r="B14" s="222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4"/>
    </row>
    <row r="15" spans="1:42" s="54" customFormat="1" ht="3.95" customHeight="1" x14ac:dyDescent="0.2">
      <c r="A15" s="55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</row>
    <row r="16" spans="1:42" s="54" customFormat="1" ht="13.5" customHeight="1" x14ac:dyDescent="0.2">
      <c r="A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S16" s="2"/>
      <c r="T16" s="2"/>
      <c r="U16" s="2"/>
      <c r="V16" s="100"/>
      <c r="W16" s="101"/>
    </row>
    <row r="17" spans="1:40" s="54" customFormat="1" ht="3.95" customHeight="1" x14ac:dyDescent="0.2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</row>
    <row r="18" spans="1:40" s="54" customFormat="1" ht="13.5" customHeight="1" x14ac:dyDescent="0.25">
      <c r="A18" s="95" t="s">
        <v>24</v>
      </c>
      <c r="B18" s="87" t="s">
        <v>177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225"/>
      <c r="S18" s="226"/>
      <c r="T18" s="88" t="str">
        <f>IF(R18="",_vst!$C$11,"")</f>
        <v>vyberte ANO/NE</v>
      </c>
      <c r="U18" s="56"/>
      <c r="V18" s="56"/>
      <c r="W18" s="56"/>
      <c r="Y18" s="56"/>
      <c r="Z18" s="56"/>
      <c r="AA18" s="56"/>
      <c r="AB18" s="56"/>
      <c r="AC18" s="56"/>
      <c r="AD18" s="56"/>
      <c r="AE18" s="56"/>
      <c r="AN18" s="89"/>
    </row>
    <row r="19" spans="1:40" s="54" customFormat="1" ht="3.95" customHeight="1" x14ac:dyDescent="0.2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</row>
    <row r="20" spans="1:40" s="54" customFormat="1" ht="12" customHeight="1" x14ac:dyDescent="0.2">
      <c r="A20" s="55"/>
      <c r="B20" s="98" t="s">
        <v>172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9" t="str">
        <f>IF(AND(R18="Ano",B21=""),_vst!$C$19,"")</f>
        <v/>
      </c>
    </row>
    <row r="21" spans="1:40" s="54" customFormat="1" ht="80.099999999999994" customHeight="1" x14ac:dyDescent="0.2">
      <c r="A21" s="55"/>
      <c r="B21" s="222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4"/>
    </row>
    <row r="22" spans="1:40" s="54" customFormat="1" ht="3.95" customHeight="1" x14ac:dyDescent="0.2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</row>
    <row r="23" spans="1:40" s="54" customFormat="1" x14ac:dyDescent="0.25">
      <c r="A23" s="95" t="s">
        <v>25</v>
      </c>
      <c r="B23" s="87" t="s">
        <v>199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I23" s="225"/>
      <c r="AJ23" s="226"/>
      <c r="AK23" s="88" t="str">
        <f>IF(AI23="",_vst!$C$11,"")</f>
        <v>vyberte ANO/NE</v>
      </c>
      <c r="AN23" s="56"/>
    </row>
    <row r="24" spans="1:40" s="54" customFormat="1" ht="3.95" customHeight="1" x14ac:dyDescent="0.2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</row>
    <row r="25" spans="1:40" s="54" customFormat="1" ht="12" customHeight="1" x14ac:dyDescent="0.2">
      <c r="A25" s="55"/>
      <c r="B25" s="98" t="s">
        <v>173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9" t="str">
        <f>IF(AND(AI23="Ano",B26=""),_vst!$C$19,"")</f>
        <v/>
      </c>
    </row>
    <row r="26" spans="1:40" s="54" customFormat="1" ht="80.099999999999994" customHeight="1" x14ac:dyDescent="0.2">
      <c r="A26" s="55"/>
      <c r="B26" s="222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4"/>
    </row>
    <row r="27" spans="1:40" s="54" customFormat="1" ht="3.95" customHeight="1" x14ac:dyDescent="0.2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</row>
    <row r="28" spans="1:40" s="54" customFormat="1" ht="12" customHeight="1" x14ac:dyDescent="0.2">
      <c r="A28" s="53" t="s">
        <v>26</v>
      </c>
      <c r="B28" s="219" t="s">
        <v>170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1"/>
    </row>
    <row r="29" spans="1:40" s="54" customFormat="1" ht="80.099999999999994" customHeight="1" x14ac:dyDescent="0.2">
      <c r="A29" s="55"/>
      <c r="B29" s="222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4"/>
    </row>
    <row r="30" spans="1:40" s="54" customFormat="1" ht="3.95" customHeight="1" x14ac:dyDescent="0.2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</row>
    <row r="31" spans="1:40" s="54" customFormat="1" ht="12" x14ac:dyDescent="0.2">
      <c r="A31" s="53" t="s">
        <v>27</v>
      </c>
      <c r="B31" s="219" t="s">
        <v>161</v>
      </c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1"/>
    </row>
    <row r="32" spans="1:40" s="54" customFormat="1" ht="80.099999999999994" customHeight="1" x14ac:dyDescent="0.2">
      <c r="A32" s="55"/>
      <c r="B32" s="222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4"/>
    </row>
    <row r="33" spans="1:40" s="54" customFormat="1" ht="3.95" customHeight="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</row>
    <row r="34" spans="1:40" s="54" customFormat="1" ht="12" customHeight="1" x14ac:dyDescent="0.2">
      <c r="A34" s="53" t="s">
        <v>29</v>
      </c>
      <c r="B34" s="219" t="s">
        <v>28</v>
      </c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1"/>
    </row>
    <row r="35" spans="1:40" s="54" customFormat="1" ht="80.099999999999994" customHeight="1" x14ac:dyDescent="0.2">
      <c r="A35" s="55"/>
      <c r="B35" s="222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4"/>
    </row>
    <row r="36" spans="1:40" s="54" customFormat="1" ht="3.95" customHeight="1" x14ac:dyDescent="0.2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</row>
    <row r="37" spans="1:40" s="54" customFormat="1" ht="12" customHeight="1" x14ac:dyDescent="0.2">
      <c r="A37" s="53" t="s">
        <v>30</v>
      </c>
      <c r="B37" s="219" t="s">
        <v>80</v>
      </c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1"/>
    </row>
    <row r="38" spans="1:40" s="54" customFormat="1" ht="80.099999999999994" customHeight="1" x14ac:dyDescent="0.2">
      <c r="A38" s="55"/>
      <c r="B38" s="222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4"/>
    </row>
    <row r="39" spans="1:40" s="54" customFormat="1" ht="3.95" customHeight="1" x14ac:dyDescent="0.2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</row>
    <row r="40" spans="1:40" s="54" customFormat="1" ht="12" customHeight="1" x14ac:dyDescent="0.2">
      <c r="A40" s="53" t="s">
        <v>31</v>
      </c>
      <c r="B40" s="219" t="s">
        <v>79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1"/>
    </row>
    <row r="41" spans="1:40" s="54" customFormat="1" ht="80.099999999999994" customHeight="1" x14ac:dyDescent="0.2">
      <c r="A41" s="55"/>
      <c r="B41" s="222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4"/>
    </row>
    <row r="42" spans="1:40" s="54" customFormat="1" ht="3.95" customHeight="1" x14ac:dyDescent="0.2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</row>
    <row r="43" spans="1:40" s="54" customFormat="1" ht="12" customHeight="1" x14ac:dyDescent="0.2">
      <c r="A43" s="53" t="s">
        <v>32</v>
      </c>
      <c r="B43" s="219" t="s">
        <v>103</v>
      </c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1"/>
    </row>
    <row r="44" spans="1:40" s="54" customFormat="1" ht="80.099999999999994" customHeight="1" x14ac:dyDescent="0.2">
      <c r="A44" s="55"/>
      <c r="B44" s="222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4"/>
    </row>
    <row r="45" spans="1:40" s="54" customFormat="1" ht="2.25" customHeight="1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</row>
    <row r="46" spans="1:40" s="54" customFormat="1" ht="2.25" customHeight="1" x14ac:dyDescent="0.2">
      <c r="A46" s="55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</row>
    <row r="47" spans="1:40" s="54" customFormat="1" ht="25.5" customHeight="1" x14ac:dyDescent="0.2">
      <c r="A47" s="53" t="s">
        <v>33</v>
      </c>
      <c r="B47" s="219" t="s">
        <v>108</v>
      </c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0"/>
      <c r="AM47" s="220"/>
      <c r="AN47" s="221"/>
    </row>
    <row r="48" spans="1:40" s="54" customFormat="1" ht="80.099999999999994" customHeight="1" x14ac:dyDescent="0.2">
      <c r="A48" s="55"/>
      <c r="B48" s="222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4"/>
    </row>
    <row r="49" spans="1:40" s="54" customFormat="1" ht="3.95" customHeight="1" x14ac:dyDescent="0.2">
      <c r="A49" s="55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</row>
    <row r="50" spans="1:40" s="54" customFormat="1" ht="12" customHeight="1" x14ac:dyDescent="0.2">
      <c r="A50" s="53" t="s">
        <v>34</v>
      </c>
      <c r="B50" s="219" t="s">
        <v>37</v>
      </c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1"/>
    </row>
    <row r="51" spans="1:40" s="54" customFormat="1" ht="80.099999999999994" customHeight="1" x14ac:dyDescent="0.2">
      <c r="A51" s="55"/>
      <c r="B51" s="222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4"/>
    </row>
    <row r="52" spans="1:40" s="54" customFormat="1" ht="3.95" customHeight="1" x14ac:dyDescent="0.2">
      <c r="A52" s="55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</row>
    <row r="53" spans="1:40" s="54" customFormat="1" ht="12" customHeight="1" x14ac:dyDescent="0.2">
      <c r="A53" s="53" t="s">
        <v>35</v>
      </c>
      <c r="B53" s="219" t="s">
        <v>76</v>
      </c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1"/>
    </row>
    <row r="54" spans="1:40" s="54" customFormat="1" ht="80.099999999999994" customHeight="1" x14ac:dyDescent="0.2">
      <c r="A54" s="55"/>
      <c r="B54" s="222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4"/>
    </row>
    <row r="55" spans="1:40" s="54" customFormat="1" ht="3.95" customHeight="1" x14ac:dyDescent="0.2">
      <c r="A55" s="55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1:40" s="54" customFormat="1" ht="12" customHeight="1" x14ac:dyDescent="0.2">
      <c r="A56" s="53" t="s">
        <v>36</v>
      </c>
      <c r="B56" s="219" t="s">
        <v>38</v>
      </c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20"/>
      <c r="AK56" s="220"/>
      <c r="AL56" s="220"/>
      <c r="AM56" s="220"/>
      <c r="AN56" s="221"/>
    </row>
    <row r="57" spans="1:40" s="54" customFormat="1" ht="80.099999999999994" customHeight="1" x14ac:dyDescent="0.2">
      <c r="A57" s="55"/>
      <c r="B57" s="222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3"/>
      <c r="AK57" s="223"/>
      <c r="AL57" s="223"/>
      <c r="AM57" s="223"/>
      <c r="AN57" s="224"/>
    </row>
    <row r="58" spans="1:40" s="54" customFormat="1" ht="3.95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</row>
    <row r="59" spans="1:40" s="54" customFormat="1" ht="12" customHeight="1" x14ac:dyDescent="0.2">
      <c r="A59" s="53" t="s">
        <v>39</v>
      </c>
      <c r="B59" s="219" t="s">
        <v>40</v>
      </c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220"/>
      <c r="AI59" s="220"/>
      <c r="AJ59" s="220"/>
      <c r="AK59" s="220"/>
      <c r="AL59" s="220"/>
      <c r="AM59" s="220"/>
      <c r="AN59" s="221"/>
    </row>
    <row r="60" spans="1:40" s="54" customFormat="1" ht="80.099999999999994" customHeight="1" x14ac:dyDescent="0.2">
      <c r="A60" s="55"/>
      <c r="B60" s="222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223"/>
      <c r="AC60" s="223"/>
      <c r="AD60" s="223"/>
      <c r="AE60" s="223"/>
      <c r="AF60" s="223"/>
      <c r="AG60" s="223"/>
      <c r="AH60" s="223"/>
      <c r="AI60" s="223"/>
      <c r="AJ60" s="223"/>
      <c r="AK60" s="223"/>
      <c r="AL60" s="223"/>
      <c r="AM60" s="223"/>
      <c r="AN60" s="224"/>
    </row>
    <row r="61" spans="1:40" s="54" customFormat="1" ht="3.95" customHeight="1" x14ac:dyDescent="0.2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</row>
    <row r="62" spans="1:40" s="54" customFormat="1" ht="12" customHeight="1" x14ac:dyDescent="0.2">
      <c r="A62" s="53" t="s">
        <v>81</v>
      </c>
      <c r="B62" s="219" t="s">
        <v>82</v>
      </c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/>
      <c r="AH62" s="220"/>
      <c r="AI62" s="220"/>
      <c r="AJ62" s="220"/>
      <c r="AK62" s="220"/>
      <c r="AL62" s="220"/>
      <c r="AM62" s="220"/>
      <c r="AN62" s="221"/>
    </row>
    <row r="63" spans="1:40" s="54" customFormat="1" ht="80.099999999999994" customHeight="1" x14ac:dyDescent="0.2">
      <c r="A63" s="55"/>
      <c r="B63" s="222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4"/>
    </row>
    <row r="64" spans="1:40" s="54" customFormat="1" ht="12" x14ac:dyDescent="0.2">
      <c r="A64" s="55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</row>
    <row r="65" spans="1:66" ht="27" customHeight="1" x14ac:dyDescent="0.2">
      <c r="A65" s="218" t="s">
        <v>162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8"/>
      <c r="AK65" s="58"/>
      <c r="AL65" s="58"/>
      <c r="AM65" s="58"/>
      <c r="AN65" s="58"/>
      <c r="AO65" s="58"/>
      <c r="AP65" s="58"/>
    </row>
    <row r="66" spans="1:66" ht="18" customHeight="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66" ht="13.5" customHeight="1" x14ac:dyDescent="0.2">
      <c r="A67" s="10" t="s">
        <v>68</v>
      </c>
    </row>
    <row r="68" spans="1:66" ht="12" x14ac:dyDescent="0.2"/>
    <row r="69" spans="1:66" ht="13.5" customHeight="1" x14ac:dyDescent="0.2">
      <c r="A69" s="31" t="s">
        <v>179</v>
      </c>
    </row>
    <row r="70" spans="1:66" ht="13.5" customHeight="1" x14ac:dyDescent="0.2">
      <c r="A70" s="128" t="s">
        <v>54</v>
      </c>
      <c r="B70" s="129"/>
      <c r="C70" s="129"/>
      <c r="D70" s="129"/>
      <c r="E70" s="129"/>
      <c r="F70" s="129"/>
      <c r="G70" s="129"/>
      <c r="H70" s="129"/>
      <c r="I70" s="129"/>
      <c r="J70" s="130"/>
      <c r="K70" s="128" t="s">
        <v>73</v>
      </c>
      <c r="L70" s="129"/>
      <c r="M70" s="129"/>
      <c r="N70" s="129"/>
      <c r="O70" s="129"/>
      <c r="P70" s="129"/>
      <c r="Q70" s="130"/>
      <c r="R70" s="128" t="s">
        <v>201</v>
      </c>
      <c r="S70" s="129"/>
      <c r="T70" s="129"/>
      <c r="U70" s="130"/>
      <c r="V70" s="134" t="s">
        <v>95</v>
      </c>
      <c r="W70" s="138" t="s">
        <v>94</v>
      </c>
      <c r="X70" s="139"/>
      <c r="Y70" s="128" t="s">
        <v>202</v>
      </c>
      <c r="Z70" s="129"/>
      <c r="AA70" s="129"/>
      <c r="AB70" s="130"/>
      <c r="AC70" s="124" t="s">
        <v>101</v>
      </c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6"/>
    </row>
    <row r="71" spans="1:66" ht="27" customHeight="1" x14ac:dyDescent="0.2">
      <c r="A71" s="131"/>
      <c r="B71" s="132"/>
      <c r="C71" s="132"/>
      <c r="D71" s="132"/>
      <c r="E71" s="132"/>
      <c r="F71" s="132"/>
      <c r="G71" s="132"/>
      <c r="H71" s="132"/>
      <c r="I71" s="132"/>
      <c r="J71" s="133"/>
      <c r="K71" s="131"/>
      <c r="L71" s="132"/>
      <c r="M71" s="132"/>
      <c r="N71" s="132"/>
      <c r="O71" s="132"/>
      <c r="P71" s="132"/>
      <c r="Q71" s="133"/>
      <c r="R71" s="131"/>
      <c r="S71" s="132"/>
      <c r="T71" s="132"/>
      <c r="U71" s="133"/>
      <c r="V71" s="135"/>
      <c r="W71" s="140"/>
      <c r="X71" s="141"/>
      <c r="Y71" s="131"/>
      <c r="Z71" s="132"/>
      <c r="AA71" s="132"/>
      <c r="AB71" s="133"/>
      <c r="AC71" s="136" t="s">
        <v>194</v>
      </c>
      <c r="AD71" s="136"/>
      <c r="AE71" s="136"/>
      <c r="AF71" s="136"/>
      <c r="AG71" s="136" t="s">
        <v>146</v>
      </c>
      <c r="AH71" s="136"/>
      <c r="AI71" s="136"/>
      <c r="AJ71" s="136"/>
      <c r="AK71" s="136" t="s">
        <v>67</v>
      </c>
      <c r="AL71" s="136"/>
      <c r="AM71" s="136"/>
      <c r="AN71" s="136"/>
      <c r="AR71" s="2" t="s">
        <v>61</v>
      </c>
      <c r="AS71" s="2" t="s">
        <v>65</v>
      </c>
      <c r="AT71" s="2" t="s">
        <v>62</v>
      </c>
      <c r="AU71" s="2" t="s">
        <v>64</v>
      </c>
      <c r="AV71" s="2" t="s">
        <v>98</v>
      </c>
      <c r="AW71" s="2" t="s">
        <v>97</v>
      </c>
      <c r="AX71" s="2" t="s">
        <v>155</v>
      </c>
      <c r="AY71" s="2" t="s">
        <v>99</v>
      </c>
    </row>
    <row r="72" spans="1:66" ht="15.95" customHeight="1" x14ac:dyDescent="0.2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08"/>
      <c r="S72" s="109"/>
      <c r="T72" s="109"/>
      <c r="U72" s="110"/>
      <c r="V72" s="104"/>
      <c r="W72" s="117"/>
      <c r="X72" s="118"/>
      <c r="Y72" s="114" t="str">
        <f t="shared" ref="Y72:Y99" si="0">IF(R72="","",IF(W72="",R72,CEILING(R72*W72,1)))</f>
        <v/>
      </c>
      <c r="Z72" s="115"/>
      <c r="AA72" s="115"/>
      <c r="AB72" s="116"/>
      <c r="AC72" s="108"/>
      <c r="AD72" s="109"/>
      <c r="AE72" s="109"/>
      <c r="AF72" s="110"/>
      <c r="AG72" s="127"/>
      <c r="AH72" s="127"/>
      <c r="AI72" s="127"/>
      <c r="AJ72" s="127"/>
      <c r="AK72" s="137" t="str">
        <f t="shared" ref="AK72" si="1">IF(Y72="","",Y72-AC72-AG72)</f>
        <v/>
      </c>
      <c r="AL72" s="137"/>
      <c r="AM72" s="137"/>
      <c r="AN72" s="137"/>
      <c r="AO72" s="49" t="str">
        <f>IF(AS72=1,_vst!$C$2,IF(AT72=1,_vst!$C$3,IF(AW72=1,_vst!$C$4,"")))</f>
        <v/>
      </c>
      <c r="AQ72" s="15"/>
      <c r="AR72" s="16">
        <f>IF(OR(K72=_vst!$B$3,K72=_vst!$B$9,K72=_vst!$B$10,K72=_vst!$B$11,K72=_vst!$B$12),1,0)</f>
        <v>0</v>
      </c>
      <c r="AS72" s="16">
        <f t="shared" ref="AS72:AS100" si="2">IF(AC72&gt;0,IF(AR72=1,1,0),0)</f>
        <v>0</v>
      </c>
      <c r="AT72" s="16">
        <f>IF(AC72+AG72&gt;Y72,1,0)</f>
        <v>0</v>
      </c>
      <c r="AU72" s="16">
        <f>IF(AC72&gt;0,IF(AG72&gt;0,1,0),0)</f>
        <v>0</v>
      </c>
      <c r="AV72" s="50">
        <f t="shared" ref="AV72:AV100" si="3">IF(OR(V72&lt;&gt;"",W72&lt;&gt;""),1,0)</f>
        <v>0</v>
      </c>
      <c r="AW72" s="50">
        <f>IF(OR(AND(V72="",W72&lt;&gt;""),AND(V72&lt;&gt;"",W72="")),1,0)</f>
        <v>0</v>
      </c>
      <c r="AX72" s="50">
        <v>0</v>
      </c>
      <c r="AY72" s="17">
        <f>IF(SUM(AS72:AT100,AR101,AW72:AW100,AX72:AX74,)=0,0,1)</f>
        <v>0</v>
      </c>
      <c r="AZ72" s="38"/>
      <c r="BE72" s="33"/>
      <c r="BF72" s="33"/>
      <c r="BG72" s="33"/>
      <c r="BH72" s="33"/>
      <c r="BI72" s="34"/>
      <c r="BJ72" s="34"/>
      <c r="BK72" s="34"/>
      <c r="BL72" s="34"/>
      <c r="BM72" s="34"/>
      <c r="BN72" s="34"/>
    </row>
    <row r="73" spans="1:66" ht="15.95" customHeight="1" x14ac:dyDescent="0.2">
      <c r="A73" s="154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08"/>
      <c r="S73" s="109"/>
      <c r="T73" s="109"/>
      <c r="U73" s="110"/>
      <c r="V73" s="104"/>
      <c r="W73" s="117"/>
      <c r="X73" s="118"/>
      <c r="Y73" s="114" t="str">
        <f t="shared" si="0"/>
        <v/>
      </c>
      <c r="Z73" s="115"/>
      <c r="AA73" s="115"/>
      <c r="AB73" s="116"/>
      <c r="AC73" s="108"/>
      <c r="AD73" s="109"/>
      <c r="AE73" s="109"/>
      <c r="AF73" s="110"/>
      <c r="AG73" s="127"/>
      <c r="AH73" s="127"/>
      <c r="AI73" s="127"/>
      <c r="AJ73" s="127"/>
      <c r="AK73" s="137" t="str">
        <f t="shared" ref="AK73:AK81" si="4">IF(Y73="","",Y73-AC73-AG73)</f>
        <v/>
      </c>
      <c r="AL73" s="137"/>
      <c r="AM73" s="137"/>
      <c r="AN73" s="137"/>
      <c r="AO73" s="49" t="str">
        <f>IF(AS73=1,_vst!$C$2,IF(AT73=1,_vst!$C$3,IF(AW73=1,_vst!$C$4,"")))</f>
        <v/>
      </c>
      <c r="AQ73" s="15"/>
      <c r="AR73" s="16">
        <f>IF(OR(K73=_vst!$B$3,K73=_vst!$B$9,K73=_vst!$B$10,K73=_vst!$B$11,K73=_vst!$B$12),1,0)</f>
        <v>0</v>
      </c>
      <c r="AS73" s="16">
        <f t="shared" si="2"/>
        <v>0</v>
      </c>
      <c r="AT73" s="16">
        <f t="shared" ref="AT73:AT81" si="5">IF(AC73+AG73&gt;Y73,1,0)</f>
        <v>0</v>
      </c>
      <c r="AU73" s="16">
        <f t="shared" ref="AU73:AU81" si="6">IF(AC73&gt;0,IF(AG73&gt;0,1,0),0)</f>
        <v>0</v>
      </c>
      <c r="AV73" s="50">
        <f t="shared" si="3"/>
        <v>0</v>
      </c>
      <c r="AW73" s="50">
        <f t="shared" ref="AW73:AW100" si="7">IF(OR(AND(V73="",W73&lt;&gt;""),AND(V73&lt;&gt;"",W73="")),1,0)</f>
        <v>0</v>
      </c>
      <c r="AX73" s="16">
        <v>0</v>
      </c>
      <c r="AZ73" s="39"/>
      <c r="BE73" s="34"/>
      <c r="BF73" s="34"/>
      <c r="BG73" s="34"/>
      <c r="BH73" s="34"/>
      <c r="BI73" s="34"/>
      <c r="BJ73" s="34"/>
      <c r="BK73" s="34"/>
      <c r="BL73" s="34"/>
      <c r="BM73" s="34"/>
      <c r="BN73" s="34"/>
    </row>
    <row r="74" spans="1:66" ht="15.95" customHeight="1" x14ac:dyDescent="0.2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08"/>
      <c r="S74" s="109"/>
      <c r="T74" s="109"/>
      <c r="U74" s="110"/>
      <c r="V74" s="104"/>
      <c r="W74" s="117"/>
      <c r="X74" s="118"/>
      <c r="Y74" s="114" t="str">
        <f t="shared" si="0"/>
        <v/>
      </c>
      <c r="Z74" s="115"/>
      <c r="AA74" s="115"/>
      <c r="AB74" s="116"/>
      <c r="AC74" s="108"/>
      <c r="AD74" s="109"/>
      <c r="AE74" s="109"/>
      <c r="AF74" s="110"/>
      <c r="AG74" s="108"/>
      <c r="AH74" s="109"/>
      <c r="AI74" s="109"/>
      <c r="AJ74" s="110"/>
      <c r="AK74" s="137" t="str">
        <f t="shared" si="4"/>
        <v/>
      </c>
      <c r="AL74" s="137"/>
      <c r="AM74" s="137"/>
      <c r="AN74" s="137"/>
      <c r="AO74" s="49" t="str">
        <f>IF(AS74=1,_vst!$C$2,IF(AT74=1,_vst!$C$3,IF(AW74=1,_vst!$C$4,"")))</f>
        <v/>
      </c>
      <c r="AQ74" s="15"/>
      <c r="AR74" s="16">
        <f>IF(OR(K74=_vst!$B$3,K74=_vst!$B$9,K74=_vst!$B$10,K74=_vst!$B$11,K74=_vst!$B$12),1,0)</f>
        <v>0</v>
      </c>
      <c r="AS74" s="16">
        <f t="shared" si="2"/>
        <v>0</v>
      </c>
      <c r="AT74" s="16">
        <f t="shared" si="5"/>
        <v>0</v>
      </c>
      <c r="AU74" s="16">
        <f t="shared" si="6"/>
        <v>0</v>
      </c>
      <c r="AV74" s="50">
        <f t="shared" si="3"/>
        <v>0</v>
      </c>
      <c r="AW74" s="50">
        <f t="shared" si="7"/>
        <v>0</v>
      </c>
      <c r="AX74" s="16">
        <v>0</v>
      </c>
      <c r="AZ74" s="39"/>
      <c r="BE74" s="34"/>
      <c r="BF74" s="34"/>
      <c r="BG74" s="34"/>
      <c r="BH74" s="34"/>
      <c r="BI74" s="34"/>
      <c r="BJ74" s="34"/>
      <c r="BK74" s="34"/>
      <c r="BL74" s="34"/>
      <c r="BM74" s="34"/>
      <c r="BN74" s="34"/>
    </row>
    <row r="75" spans="1:66" ht="15.95" customHeight="1" x14ac:dyDescent="0.2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08"/>
      <c r="S75" s="109"/>
      <c r="T75" s="109"/>
      <c r="U75" s="110"/>
      <c r="V75" s="104"/>
      <c r="W75" s="117"/>
      <c r="X75" s="118"/>
      <c r="Y75" s="114" t="str">
        <f t="shared" si="0"/>
        <v/>
      </c>
      <c r="Z75" s="115"/>
      <c r="AA75" s="115"/>
      <c r="AB75" s="116"/>
      <c r="AC75" s="108"/>
      <c r="AD75" s="109"/>
      <c r="AE75" s="109"/>
      <c r="AF75" s="110"/>
      <c r="AG75" s="127"/>
      <c r="AH75" s="127"/>
      <c r="AI75" s="127"/>
      <c r="AJ75" s="127"/>
      <c r="AK75" s="137" t="str">
        <f t="shared" si="4"/>
        <v/>
      </c>
      <c r="AL75" s="137"/>
      <c r="AM75" s="137"/>
      <c r="AN75" s="137"/>
      <c r="AO75" s="49" t="str">
        <f>IF(AS75=1,_vst!$C$2,IF(AT75=1,_vst!$C$3,IF(AW75=1,_vst!$C$4,"")))</f>
        <v/>
      </c>
      <c r="AQ75" s="15"/>
      <c r="AR75" s="16">
        <f>IF(OR(K75=_vst!$B$3,K75=_vst!$B$9,K75=_vst!$B$10,K75=_vst!$B$11,K75=_vst!$B$12),1,0)</f>
        <v>0</v>
      </c>
      <c r="AS75" s="16">
        <f t="shared" si="2"/>
        <v>0</v>
      </c>
      <c r="AT75" s="16">
        <f t="shared" si="5"/>
        <v>0</v>
      </c>
      <c r="AU75" s="16">
        <f t="shared" si="6"/>
        <v>0</v>
      </c>
      <c r="AV75" s="50">
        <f t="shared" si="3"/>
        <v>0</v>
      </c>
      <c r="AW75" s="50">
        <f t="shared" si="7"/>
        <v>0</v>
      </c>
      <c r="AX75" s="30"/>
      <c r="AZ75" s="39"/>
      <c r="BE75" s="34"/>
      <c r="BF75" s="34"/>
      <c r="BG75" s="34"/>
      <c r="BH75" s="34"/>
      <c r="BI75" s="34"/>
      <c r="BJ75" s="34"/>
      <c r="BK75" s="34"/>
      <c r="BL75" s="34"/>
      <c r="BM75" s="34"/>
      <c r="BN75" s="34"/>
    </row>
    <row r="76" spans="1:66" ht="15.95" customHeight="1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08"/>
      <c r="S76" s="109"/>
      <c r="T76" s="109"/>
      <c r="U76" s="110"/>
      <c r="V76" s="104"/>
      <c r="W76" s="117"/>
      <c r="X76" s="118"/>
      <c r="Y76" s="114" t="str">
        <f t="shared" si="0"/>
        <v/>
      </c>
      <c r="Z76" s="115"/>
      <c r="AA76" s="115"/>
      <c r="AB76" s="116"/>
      <c r="AC76" s="108"/>
      <c r="AD76" s="109"/>
      <c r="AE76" s="109"/>
      <c r="AF76" s="110"/>
      <c r="AG76" s="127"/>
      <c r="AH76" s="127"/>
      <c r="AI76" s="127"/>
      <c r="AJ76" s="127"/>
      <c r="AK76" s="137" t="str">
        <f t="shared" si="4"/>
        <v/>
      </c>
      <c r="AL76" s="137"/>
      <c r="AM76" s="137"/>
      <c r="AN76" s="137"/>
      <c r="AO76" s="49" t="str">
        <f>IF(AS76=1,_vst!$C$2,IF(AT76=1,_vst!$C$3,IF(AW76=1,_vst!$C$4,"")))</f>
        <v/>
      </c>
      <c r="AQ76" s="15"/>
      <c r="AR76" s="16">
        <f>IF(OR(K76=_vst!$B$3,K76=_vst!$B$9,K76=_vst!$B$10,K76=_vst!$B$11,K76=_vst!$B$12),1,0)</f>
        <v>0</v>
      </c>
      <c r="AS76" s="16">
        <f t="shared" si="2"/>
        <v>0</v>
      </c>
      <c r="AT76" s="16">
        <f t="shared" si="5"/>
        <v>0</v>
      </c>
      <c r="AU76" s="16">
        <f t="shared" si="6"/>
        <v>0</v>
      </c>
      <c r="AV76" s="50">
        <f t="shared" si="3"/>
        <v>0</v>
      </c>
      <c r="AW76" s="50">
        <f t="shared" si="7"/>
        <v>0</v>
      </c>
      <c r="AX76" s="30"/>
      <c r="AZ76" s="39"/>
      <c r="BE76" s="34"/>
      <c r="BF76" s="34"/>
      <c r="BG76" s="34"/>
      <c r="BH76" s="34"/>
      <c r="BI76" s="34"/>
      <c r="BJ76" s="34"/>
      <c r="BK76" s="34"/>
      <c r="BL76" s="34"/>
      <c r="BM76" s="34"/>
      <c r="BN76" s="34"/>
    </row>
    <row r="77" spans="1:66" ht="15.95" customHeight="1" x14ac:dyDescent="0.2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08"/>
      <c r="S77" s="109"/>
      <c r="T77" s="109"/>
      <c r="U77" s="110"/>
      <c r="V77" s="104"/>
      <c r="W77" s="117"/>
      <c r="X77" s="118"/>
      <c r="Y77" s="114" t="str">
        <f t="shared" si="0"/>
        <v/>
      </c>
      <c r="Z77" s="115"/>
      <c r="AA77" s="115"/>
      <c r="AB77" s="116"/>
      <c r="AC77" s="108"/>
      <c r="AD77" s="109"/>
      <c r="AE77" s="109"/>
      <c r="AF77" s="110"/>
      <c r="AG77" s="108"/>
      <c r="AH77" s="109"/>
      <c r="AI77" s="109"/>
      <c r="AJ77" s="110"/>
      <c r="AK77" s="137" t="str">
        <f t="shared" si="4"/>
        <v/>
      </c>
      <c r="AL77" s="137"/>
      <c r="AM77" s="137"/>
      <c r="AN77" s="137"/>
      <c r="AO77" s="49" t="str">
        <f>IF(AS77=1,_vst!$C$2,IF(AT77=1,_vst!$C$3,IF(AW77=1,_vst!$C$4,"")))</f>
        <v/>
      </c>
      <c r="AQ77" s="15"/>
      <c r="AR77" s="16">
        <f>IF(OR(K77=_vst!$B$3,K77=_vst!$B$9,K77=_vst!$B$10,K77=_vst!$B$11,K77=_vst!$B$12),1,0)</f>
        <v>0</v>
      </c>
      <c r="AS77" s="16">
        <f t="shared" si="2"/>
        <v>0</v>
      </c>
      <c r="AT77" s="16">
        <f t="shared" si="5"/>
        <v>0</v>
      </c>
      <c r="AU77" s="16">
        <f t="shared" si="6"/>
        <v>0</v>
      </c>
      <c r="AV77" s="50">
        <f t="shared" si="3"/>
        <v>0</v>
      </c>
      <c r="AW77" s="50">
        <f t="shared" si="7"/>
        <v>0</v>
      </c>
      <c r="AX77" s="30"/>
      <c r="AZ77" s="39"/>
      <c r="BE77" s="34"/>
      <c r="BF77" s="34"/>
      <c r="BG77" s="34"/>
      <c r="BH77" s="34"/>
      <c r="BI77" s="34"/>
      <c r="BJ77" s="34"/>
      <c r="BK77" s="34"/>
      <c r="BL77" s="34"/>
      <c r="BM77" s="34"/>
      <c r="BN77" s="34"/>
    </row>
    <row r="78" spans="1:66" ht="15.95" customHeight="1" x14ac:dyDescent="0.2">
      <c r="A78" s="154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08"/>
      <c r="S78" s="109"/>
      <c r="T78" s="109"/>
      <c r="U78" s="110"/>
      <c r="V78" s="104"/>
      <c r="W78" s="117"/>
      <c r="X78" s="118"/>
      <c r="Y78" s="114" t="str">
        <f t="shared" si="0"/>
        <v/>
      </c>
      <c r="Z78" s="115"/>
      <c r="AA78" s="115"/>
      <c r="AB78" s="116"/>
      <c r="AC78" s="108"/>
      <c r="AD78" s="109"/>
      <c r="AE78" s="109"/>
      <c r="AF78" s="110"/>
      <c r="AG78" s="127"/>
      <c r="AH78" s="127"/>
      <c r="AI78" s="127"/>
      <c r="AJ78" s="127"/>
      <c r="AK78" s="137" t="str">
        <f t="shared" si="4"/>
        <v/>
      </c>
      <c r="AL78" s="137"/>
      <c r="AM78" s="137"/>
      <c r="AN78" s="137"/>
      <c r="AO78" s="49" t="str">
        <f>IF(AS78=1,_vst!$C$2,IF(AT78=1,_vst!$C$3,IF(AW78=1,_vst!$C$4,"")))</f>
        <v/>
      </c>
      <c r="AQ78" s="15"/>
      <c r="AR78" s="16">
        <f>IF(OR(K78=_vst!$B$3,K78=_vst!$B$9,K78=_vst!$B$10,K78=_vst!$B$11,K78=_vst!$B$12),1,0)</f>
        <v>0</v>
      </c>
      <c r="AS78" s="16">
        <f t="shared" si="2"/>
        <v>0</v>
      </c>
      <c r="AT78" s="16">
        <f t="shared" si="5"/>
        <v>0</v>
      </c>
      <c r="AU78" s="16">
        <f t="shared" si="6"/>
        <v>0</v>
      </c>
      <c r="AV78" s="50">
        <f t="shared" si="3"/>
        <v>0</v>
      </c>
      <c r="AW78" s="50">
        <f t="shared" si="7"/>
        <v>0</v>
      </c>
      <c r="AX78" s="30"/>
      <c r="AZ78" s="39"/>
      <c r="BE78" s="34"/>
      <c r="BF78" s="34"/>
      <c r="BG78" s="34"/>
      <c r="BH78" s="34"/>
      <c r="BI78" s="34"/>
      <c r="BJ78" s="34"/>
      <c r="BK78" s="34"/>
      <c r="BL78" s="34"/>
      <c r="BM78" s="34"/>
      <c r="BN78" s="34"/>
    </row>
    <row r="79" spans="1:66" ht="15.95" customHeight="1" x14ac:dyDescent="0.2">
      <c r="A79" s="155"/>
      <c r="B79" s="156"/>
      <c r="C79" s="156"/>
      <c r="D79" s="156"/>
      <c r="E79" s="156"/>
      <c r="F79" s="156"/>
      <c r="G79" s="156"/>
      <c r="H79" s="156"/>
      <c r="I79" s="156"/>
      <c r="J79" s="157"/>
      <c r="K79" s="154"/>
      <c r="L79" s="154"/>
      <c r="M79" s="154"/>
      <c r="N79" s="154"/>
      <c r="O79" s="154"/>
      <c r="P79" s="154"/>
      <c r="Q79" s="154"/>
      <c r="R79" s="108"/>
      <c r="S79" s="109"/>
      <c r="T79" s="109"/>
      <c r="U79" s="110"/>
      <c r="V79" s="104"/>
      <c r="W79" s="117"/>
      <c r="X79" s="118"/>
      <c r="Y79" s="114" t="str">
        <f t="shared" si="0"/>
        <v/>
      </c>
      <c r="Z79" s="115"/>
      <c r="AA79" s="115"/>
      <c r="AB79" s="116"/>
      <c r="AC79" s="108"/>
      <c r="AD79" s="109"/>
      <c r="AE79" s="109"/>
      <c r="AF79" s="110"/>
      <c r="AG79" s="108"/>
      <c r="AH79" s="109"/>
      <c r="AI79" s="109"/>
      <c r="AJ79" s="110"/>
      <c r="AK79" s="137" t="str">
        <f t="shared" si="4"/>
        <v/>
      </c>
      <c r="AL79" s="137"/>
      <c r="AM79" s="137"/>
      <c r="AN79" s="137"/>
      <c r="AO79" s="49" t="str">
        <f>IF(AS79=1,_vst!$C$2,IF(AT79=1,_vst!$C$3,IF(AW79=1,_vst!$C$4,"")))</f>
        <v/>
      </c>
      <c r="AQ79" s="15"/>
      <c r="AR79" s="16">
        <f>IF(OR(K79=_vst!$B$3,K79=_vst!$B$9,K79=_vst!$B$10,K79=_vst!$B$11,K79=_vst!$B$12),1,0)</f>
        <v>0</v>
      </c>
      <c r="AS79" s="16">
        <f t="shared" si="2"/>
        <v>0</v>
      </c>
      <c r="AT79" s="16">
        <f t="shared" si="5"/>
        <v>0</v>
      </c>
      <c r="AU79" s="16">
        <f t="shared" si="6"/>
        <v>0</v>
      </c>
      <c r="AV79" s="50">
        <f t="shared" si="3"/>
        <v>0</v>
      </c>
      <c r="AW79" s="50">
        <f t="shared" si="7"/>
        <v>0</v>
      </c>
      <c r="AX79" s="30"/>
      <c r="AZ79" s="39"/>
      <c r="BE79" s="34"/>
      <c r="BF79" s="34"/>
      <c r="BG79" s="34"/>
      <c r="BH79" s="34"/>
      <c r="BI79" s="34"/>
      <c r="BJ79" s="34"/>
      <c r="BK79" s="34"/>
      <c r="BL79" s="34"/>
      <c r="BM79" s="34"/>
      <c r="BN79" s="34"/>
    </row>
    <row r="80" spans="1:66" ht="15.95" customHeight="1" x14ac:dyDescent="0.2">
      <c r="A80" s="155"/>
      <c r="B80" s="156"/>
      <c r="C80" s="156"/>
      <c r="D80" s="156"/>
      <c r="E80" s="156"/>
      <c r="F80" s="156"/>
      <c r="G80" s="156"/>
      <c r="H80" s="156"/>
      <c r="I80" s="156"/>
      <c r="J80" s="157"/>
      <c r="K80" s="154"/>
      <c r="L80" s="154"/>
      <c r="M80" s="154"/>
      <c r="N80" s="154"/>
      <c r="O80" s="154"/>
      <c r="P80" s="154"/>
      <c r="Q80" s="154"/>
      <c r="R80" s="108"/>
      <c r="S80" s="109"/>
      <c r="T80" s="109"/>
      <c r="U80" s="110"/>
      <c r="V80" s="104"/>
      <c r="W80" s="117"/>
      <c r="X80" s="118"/>
      <c r="Y80" s="114" t="str">
        <f t="shared" si="0"/>
        <v/>
      </c>
      <c r="Z80" s="115"/>
      <c r="AA80" s="115"/>
      <c r="AB80" s="116"/>
      <c r="AC80" s="108"/>
      <c r="AD80" s="109"/>
      <c r="AE80" s="109"/>
      <c r="AF80" s="110"/>
      <c r="AG80" s="108"/>
      <c r="AH80" s="109"/>
      <c r="AI80" s="109"/>
      <c r="AJ80" s="110"/>
      <c r="AK80" s="137" t="str">
        <f t="shared" si="4"/>
        <v/>
      </c>
      <c r="AL80" s="137"/>
      <c r="AM80" s="137"/>
      <c r="AN80" s="137"/>
      <c r="AO80" s="49" t="str">
        <f>IF(AS80=1,_vst!$C$2,IF(AT80=1,_vst!$C$3,IF(AW80=1,_vst!$C$4,"")))</f>
        <v/>
      </c>
      <c r="AQ80" s="15"/>
      <c r="AR80" s="16">
        <f>IF(OR(K80=_vst!$B$3,K80=_vst!$B$9,K80=_vst!$B$10,K80=_vst!$B$11,K80=_vst!$B$12),1,0)</f>
        <v>0</v>
      </c>
      <c r="AS80" s="16">
        <f t="shared" si="2"/>
        <v>0</v>
      </c>
      <c r="AT80" s="16">
        <f t="shared" si="5"/>
        <v>0</v>
      </c>
      <c r="AU80" s="16">
        <f t="shared" si="6"/>
        <v>0</v>
      </c>
      <c r="AV80" s="50">
        <f t="shared" si="3"/>
        <v>0</v>
      </c>
      <c r="AW80" s="50">
        <f t="shared" si="7"/>
        <v>0</v>
      </c>
      <c r="AX80" s="30"/>
      <c r="AZ80" s="39"/>
      <c r="BE80" s="34"/>
      <c r="BF80" s="34"/>
      <c r="BG80" s="34"/>
      <c r="BH80" s="34"/>
      <c r="BI80" s="34"/>
      <c r="BJ80" s="34"/>
      <c r="BK80" s="34"/>
      <c r="BL80" s="34"/>
      <c r="BM80" s="34"/>
      <c r="BN80" s="34"/>
    </row>
    <row r="81" spans="1:66" ht="15.95" customHeight="1" x14ac:dyDescent="0.2">
      <c r="A81" s="155"/>
      <c r="B81" s="156"/>
      <c r="C81" s="156"/>
      <c r="D81" s="156"/>
      <c r="E81" s="156"/>
      <c r="F81" s="156"/>
      <c r="G81" s="156"/>
      <c r="H81" s="156"/>
      <c r="I81" s="156"/>
      <c r="J81" s="157"/>
      <c r="K81" s="154"/>
      <c r="L81" s="154"/>
      <c r="M81" s="154"/>
      <c r="N81" s="154"/>
      <c r="O81" s="154"/>
      <c r="P81" s="154"/>
      <c r="Q81" s="154"/>
      <c r="R81" s="108"/>
      <c r="S81" s="109"/>
      <c r="T81" s="109"/>
      <c r="U81" s="110"/>
      <c r="V81" s="104"/>
      <c r="W81" s="117"/>
      <c r="X81" s="118"/>
      <c r="Y81" s="114" t="str">
        <f t="shared" si="0"/>
        <v/>
      </c>
      <c r="Z81" s="115"/>
      <c r="AA81" s="115"/>
      <c r="AB81" s="116"/>
      <c r="AC81" s="108"/>
      <c r="AD81" s="109"/>
      <c r="AE81" s="109"/>
      <c r="AF81" s="110"/>
      <c r="AG81" s="127"/>
      <c r="AH81" s="127"/>
      <c r="AI81" s="127"/>
      <c r="AJ81" s="127"/>
      <c r="AK81" s="137" t="str">
        <f t="shared" si="4"/>
        <v/>
      </c>
      <c r="AL81" s="137"/>
      <c r="AM81" s="137"/>
      <c r="AN81" s="137"/>
      <c r="AO81" s="49" t="str">
        <f>IF(AS81=1,_vst!$C$2,IF(AT81=1,_vst!$C$3,IF(AW81=1,_vst!$C$4,"")))</f>
        <v/>
      </c>
      <c r="AQ81" s="15"/>
      <c r="AR81" s="16">
        <f>IF(OR(K81=_vst!$B$3,K81=_vst!$B$9,K81=_vst!$B$10,K81=_vst!$B$11,K81=_vst!$B$12),1,0)</f>
        <v>0</v>
      </c>
      <c r="AS81" s="16">
        <f t="shared" si="2"/>
        <v>0</v>
      </c>
      <c r="AT81" s="16">
        <f t="shared" si="5"/>
        <v>0</v>
      </c>
      <c r="AU81" s="16">
        <f t="shared" si="6"/>
        <v>0</v>
      </c>
      <c r="AV81" s="50">
        <f t="shared" si="3"/>
        <v>0</v>
      </c>
      <c r="AW81" s="50">
        <f t="shared" si="7"/>
        <v>0</v>
      </c>
      <c r="AX81" s="30"/>
      <c r="AZ81" s="39"/>
      <c r="BE81" s="34"/>
      <c r="BF81" s="34"/>
      <c r="BG81" s="34"/>
      <c r="BH81" s="34"/>
      <c r="BI81" s="34"/>
      <c r="BJ81" s="34"/>
      <c r="BK81" s="34"/>
      <c r="BL81" s="34"/>
      <c r="BM81" s="34"/>
      <c r="BN81" s="34"/>
    </row>
    <row r="82" spans="1:66" ht="15.95" customHeight="1" x14ac:dyDescent="0.2">
      <c r="A82" s="155"/>
      <c r="B82" s="156"/>
      <c r="C82" s="156"/>
      <c r="D82" s="156"/>
      <c r="E82" s="156"/>
      <c r="F82" s="156"/>
      <c r="G82" s="156"/>
      <c r="H82" s="156"/>
      <c r="I82" s="156"/>
      <c r="J82" s="157"/>
      <c r="K82" s="154"/>
      <c r="L82" s="154"/>
      <c r="M82" s="154"/>
      <c r="N82" s="154"/>
      <c r="O82" s="154"/>
      <c r="P82" s="154"/>
      <c r="Q82" s="154"/>
      <c r="R82" s="108"/>
      <c r="S82" s="109"/>
      <c r="T82" s="109"/>
      <c r="U82" s="110"/>
      <c r="V82" s="104"/>
      <c r="W82" s="117"/>
      <c r="X82" s="118"/>
      <c r="Y82" s="114" t="str">
        <f t="shared" si="0"/>
        <v/>
      </c>
      <c r="Z82" s="115"/>
      <c r="AA82" s="115"/>
      <c r="AB82" s="116"/>
      <c r="AC82" s="108"/>
      <c r="AD82" s="109"/>
      <c r="AE82" s="109"/>
      <c r="AF82" s="110"/>
      <c r="AG82" s="127"/>
      <c r="AH82" s="127"/>
      <c r="AI82" s="127"/>
      <c r="AJ82" s="127"/>
      <c r="AK82" s="137" t="str">
        <f t="shared" ref="AK82:AK100" si="8">IF(Y82="","",Y82-AC82-AG82)</f>
        <v/>
      </c>
      <c r="AL82" s="137"/>
      <c r="AM82" s="137"/>
      <c r="AN82" s="137"/>
      <c r="AO82" s="49" t="str">
        <f>IF(AS82=1,_vst!$C$2,IF(AT82=1,_vst!$C$3,IF(AW82=1,_vst!$C$4,"")))</f>
        <v/>
      </c>
      <c r="AQ82" s="15"/>
      <c r="AR82" s="16">
        <f>IF(OR(K82=_vst!$B$3,K82=_vst!$B$9,K82=_vst!$B$10,K82=_vst!$B$11,K82=_vst!$B$12),1,0)</f>
        <v>0</v>
      </c>
      <c r="AS82" s="16">
        <f t="shared" si="2"/>
        <v>0</v>
      </c>
      <c r="AT82" s="16">
        <f t="shared" ref="AT82:AT100" si="9">IF(AC82+AG82&gt;Y82,1,0)</f>
        <v>0</v>
      </c>
      <c r="AU82" s="16">
        <f t="shared" ref="AU82:AU100" si="10">IF(AC82&gt;0,IF(AG82&gt;0,1,0),0)</f>
        <v>0</v>
      </c>
      <c r="AV82" s="50">
        <f t="shared" si="3"/>
        <v>0</v>
      </c>
      <c r="AW82" s="50">
        <f t="shared" si="7"/>
        <v>0</v>
      </c>
      <c r="AX82" s="30"/>
      <c r="AZ82" s="39"/>
      <c r="BE82" s="34"/>
      <c r="BF82" s="34"/>
      <c r="BG82" s="34"/>
      <c r="BH82" s="34"/>
      <c r="BI82" s="34"/>
      <c r="BJ82" s="34"/>
      <c r="BK82" s="34"/>
      <c r="BL82" s="34"/>
      <c r="BM82" s="34"/>
      <c r="BN82" s="34"/>
    </row>
    <row r="83" spans="1:66" ht="15.95" customHeight="1" x14ac:dyDescent="0.2">
      <c r="A83" s="155"/>
      <c r="B83" s="156"/>
      <c r="C83" s="156"/>
      <c r="D83" s="156"/>
      <c r="E83" s="156"/>
      <c r="F83" s="156"/>
      <c r="G83" s="156"/>
      <c r="H83" s="156"/>
      <c r="I83" s="156"/>
      <c r="J83" s="157"/>
      <c r="K83" s="154"/>
      <c r="L83" s="154"/>
      <c r="M83" s="154"/>
      <c r="N83" s="154"/>
      <c r="O83" s="154"/>
      <c r="P83" s="154"/>
      <c r="Q83" s="154"/>
      <c r="R83" s="108"/>
      <c r="S83" s="109"/>
      <c r="T83" s="109"/>
      <c r="U83" s="110"/>
      <c r="V83" s="104"/>
      <c r="W83" s="117"/>
      <c r="X83" s="118"/>
      <c r="Y83" s="114" t="str">
        <f t="shared" si="0"/>
        <v/>
      </c>
      <c r="Z83" s="115"/>
      <c r="AA83" s="115"/>
      <c r="AB83" s="116"/>
      <c r="AC83" s="108"/>
      <c r="AD83" s="109"/>
      <c r="AE83" s="109"/>
      <c r="AF83" s="110"/>
      <c r="AG83" s="108"/>
      <c r="AH83" s="109"/>
      <c r="AI83" s="109"/>
      <c r="AJ83" s="110"/>
      <c r="AK83" s="137" t="str">
        <f t="shared" si="8"/>
        <v/>
      </c>
      <c r="AL83" s="137"/>
      <c r="AM83" s="137"/>
      <c r="AN83" s="137"/>
      <c r="AO83" s="49" t="str">
        <f>IF(AS83=1,_vst!$C$2,IF(AT83=1,_vst!$C$3,IF(AW83=1,_vst!$C$4,"")))</f>
        <v/>
      </c>
      <c r="AQ83" s="15"/>
      <c r="AR83" s="16">
        <f>IF(OR(K83=_vst!$B$3,K83=_vst!$B$9,K83=_vst!$B$10,K83=_vst!$B$11,K83=_vst!$B$12),1,0)</f>
        <v>0</v>
      </c>
      <c r="AS83" s="16">
        <f t="shared" si="2"/>
        <v>0</v>
      </c>
      <c r="AT83" s="16">
        <f t="shared" si="9"/>
        <v>0</v>
      </c>
      <c r="AU83" s="16">
        <f t="shared" si="10"/>
        <v>0</v>
      </c>
      <c r="AV83" s="50">
        <f t="shared" si="3"/>
        <v>0</v>
      </c>
      <c r="AW83" s="50">
        <f t="shared" si="7"/>
        <v>0</v>
      </c>
      <c r="AX83" s="30"/>
      <c r="AZ83" s="39"/>
      <c r="BE83" s="34"/>
      <c r="BF83" s="34"/>
      <c r="BG83" s="34"/>
      <c r="BH83" s="34"/>
      <c r="BI83" s="34"/>
      <c r="BJ83" s="34"/>
      <c r="BK83" s="34"/>
      <c r="BL83" s="34"/>
      <c r="BM83" s="34"/>
      <c r="BN83" s="34"/>
    </row>
    <row r="84" spans="1:66" ht="15.95" customHeight="1" x14ac:dyDescent="0.2">
      <c r="A84" s="155"/>
      <c r="B84" s="156"/>
      <c r="C84" s="156"/>
      <c r="D84" s="156"/>
      <c r="E84" s="156"/>
      <c r="F84" s="156"/>
      <c r="G84" s="156"/>
      <c r="H84" s="156"/>
      <c r="I84" s="156"/>
      <c r="J84" s="157"/>
      <c r="K84" s="154"/>
      <c r="L84" s="154"/>
      <c r="M84" s="154"/>
      <c r="N84" s="154"/>
      <c r="O84" s="154"/>
      <c r="P84" s="154"/>
      <c r="Q84" s="154"/>
      <c r="R84" s="108"/>
      <c r="S84" s="109"/>
      <c r="T84" s="109"/>
      <c r="U84" s="110"/>
      <c r="V84" s="104"/>
      <c r="W84" s="117"/>
      <c r="X84" s="118"/>
      <c r="Y84" s="114" t="str">
        <f t="shared" si="0"/>
        <v/>
      </c>
      <c r="Z84" s="115"/>
      <c r="AA84" s="115"/>
      <c r="AB84" s="116"/>
      <c r="AC84" s="108"/>
      <c r="AD84" s="109"/>
      <c r="AE84" s="109"/>
      <c r="AF84" s="110"/>
      <c r="AG84" s="127"/>
      <c r="AH84" s="127"/>
      <c r="AI84" s="127"/>
      <c r="AJ84" s="127"/>
      <c r="AK84" s="137" t="str">
        <f t="shared" si="8"/>
        <v/>
      </c>
      <c r="AL84" s="137"/>
      <c r="AM84" s="137"/>
      <c r="AN84" s="137"/>
      <c r="AO84" s="49" t="str">
        <f>IF(AS84=1,_vst!$C$2,IF(AT84=1,_vst!$C$3,IF(AW84=1,_vst!$C$4,"")))</f>
        <v/>
      </c>
      <c r="AQ84" s="15"/>
      <c r="AR84" s="16">
        <f>IF(OR(K84=_vst!$B$3,K84=_vst!$B$9,K84=_vst!$B$10,K84=_vst!$B$11,K84=_vst!$B$12),1,0)</f>
        <v>0</v>
      </c>
      <c r="AS84" s="16">
        <f t="shared" si="2"/>
        <v>0</v>
      </c>
      <c r="AT84" s="16">
        <f t="shared" si="9"/>
        <v>0</v>
      </c>
      <c r="AU84" s="16">
        <f t="shared" si="10"/>
        <v>0</v>
      </c>
      <c r="AV84" s="50">
        <f t="shared" si="3"/>
        <v>0</v>
      </c>
      <c r="AW84" s="50">
        <f t="shared" si="7"/>
        <v>0</v>
      </c>
      <c r="AX84" s="30"/>
      <c r="AZ84" s="39"/>
      <c r="BE84" s="34"/>
      <c r="BF84" s="34"/>
      <c r="BG84" s="34"/>
      <c r="BH84" s="34"/>
      <c r="BI84" s="34"/>
      <c r="BJ84" s="34"/>
      <c r="BK84" s="34"/>
      <c r="BL84" s="34"/>
      <c r="BM84" s="34"/>
      <c r="BN84" s="34"/>
    </row>
    <row r="85" spans="1:66" ht="15.95" customHeight="1" x14ac:dyDescent="0.2">
      <c r="A85" s="155"/>
      <c r="B85" s="156"/>
      <c r="C85" s="156"/>
      <c r="D85" s="156"/>
      <c r="E85" s="156"/>
      <c r="F85" s="156"/>
      <c r="G85" s="156"/>
      <c r="H85" s="156"/>
      <c r="I85" s="156"/>
      <c r="J85" s="157"/>
      <c r="K85" s="154"/>
      <c r="L85" s="154"/>
      <c r="M85" s="154"/>
      <c r="N85" s="154"/>
      <c r="O85" s="154"/>
      <c r="P85" s="154"/>
      <c r="Q85" s="154"/>
      <c r="R85" s="108"/>
      <c r="S85" s="109"/>
      <c r="T85" s="109"/>
      <c r="U85" s="110"/>
      <c r="V85" s="104"/>
      <c r="W85" s="117"/>
      <c r="X85" s="118"/>
      <c r="Y85" s="114" t="str">
        <f t="shared" si="0"/>
        <v/>
      </c>
      <c r="Z85" s="115"/>
      <c r="AA85" s="115"/>
      <c r="AB85" s="116"/>
      <c r="AC85" s="108"/>
      <c r="AD85" s="109"/>
      <c r="AE85" s="109"/>
      <c r="AF85" s="110"/>
      <c r="AG85" s="127"/>
      <c r="AH85" s="127"/>
      <c r="AI85" s="127"/>
      <c r="AJ85" s="127"/>
      <c r="AK85" s="137" t="str">
        <f t="shared" si="8"/>
        <v/>
      </c>
      <c r="AL85" s="137"/>
      <c r="AM85" s="137"/>
      <c r="AN85" s="137"/>
      <c r="AO85" s="49" t="str">
        <f>IF(AS85=1,_vst!$C$2,IF(AT85=1,_vst!$C$3,IF(AW85=1,_vst!$C$4,"")))</f>
        <v/>
      </c>
      <c r="AQ85" s="15"/>
      <c r="AR85" s="16">
        <f>IF(OR(K85=_vst!$B$3,K85=_vst!$B$9,K85=_vst!$B$10,K85=_vst!$B$11,K85=_vst!$B$12),1,0)</f>
        <v>0</v>
      </c>
      <c r="AS85" s="16">
        <f t="shared" si="2"/>
        <v>0</v>
      </c>
      <c r="AT85" s="16">
        <f t="shared" si="9"/>
        <v>0</v>
      </c>
      <c r="AU85" s="16">
        <f t="shared" si="10"/>
        <v>0</v>
      </c>
      <c r="AV85" s="50">
        <f t="shared" si="3"/>
        <v>0</v>
      </c>
      <c r="AW85" s="50">
        <f t="shared" si="7"/>
        <v>0</v>
      </c>
      <c r="AX85" s="30"/>
      <c r="AZ85" s="39"/>
      <c r="BE85" s="34"/>
      <c r="BF85" s="34"/>
      <c r="BG85" s="34"/>
      <c r="BH85" s="34"/>
      <c r="BI85" s="34"/>
      <c r="BJ85" s="34"/>
      <c r="BK85" s="34"/>
      <c r="BL85" s="34"/>
      <c r="BM85" s="34"/>
      <c r="BN85" s="34"/>
    </row>
    <row r="86" spans="1:66" ht="15.95" customHeight="1" x14ac:dyDescent="0.2">
      <c r="A86" s="155"/>
      <c r="B86" s="156"/>
      <c r="C86" s="156"/>
      <c r="D86" s="156"/>
      <c r="E86" s="156"/>
      <c r="F86" s="156"/>
      <c r="G86" s="156"/>
      <c r="H86" s="156"/>
      <c r="I86" s="156"/>
      <c r="J86" s="157"/>
      <c r="K86" s="154"/>
      <c r="L86" s="154"/>
      <c r="M86" s="154"/>
      <c r="N86" s="154"/>
      <c r="O86" s="154"/>
      <c r="P86" s="154"/>
      <c r="Q86" s="154"/>
      <c r="R86" s="108"/>
      <c r="S86" s="109"/>
      <c r="T86" s="109"/>
      <c r="U86" s="110"/>
      <c r="V86" s="104"/>
      <c r="W86" s="117"/>
      <c r="X86" s="118"/>
      <c r="Y86" s="114" t="str">
        <f t="shared" si="0"/>
        <v/>
      </c>
      <c r="Z86" s="115"/>
      <c r="AA86" s="115"/>
      <c r="AB86" s="116"/>
      <c r="AC86" s="108"/>
      <c r="AD86" s="109"/>
      <c r="AE86" s="109"/>
      <c r="AF86" s="110"/>
      <c r="AG86" s="108"/>
      <c r="AH86" s="109"/>
      <c r="AI86" s="109"/>
      <c r="AJ86" s="110"/>
      <c r="AK86" s="137" t="str">
        <f t="shared" si="8"/>
        <v/>
      </c>
      <c r="AL86" s="137"/>
      <c r="AM86" s="137"/>
      <c r="AN86" s="137"/>
      <c r="AO86" s="49" t="str">
        <f>IF(AS86=1,_vst!$C$2,IF(AT86=1,_vst!$C$3,IF(AW86=1,_vst!$C$4,"")))</f>
        <v/>
      </c>
      <c r="AQ86" s="15"/>
      <c r="AR86" s="16">
        <f>IF(OR(K86=_vst!$B$3,K86=_vst!$B$9,K86=_vst!$B$10,K86=_vst!$B$11,K86=_vst!$B$12),1,0)</f>
        <v>0</v>
      </c>
      <c r="AS86" s="16">
        <f t="shared" si="2"/>
        <v>0</v>
      </c>
      <c r="AT86" s="16">
        <f t="shared" si="9"/>
        <v>0</v>
      </c>
      <c r="AU86" s="16">
        <f t="shared" si="10"/>
        <v>0</v>
      </c>
      <c r="AV86" s="50">
        <f t="shared" si="3"/>
        <v>0</v>
      </c>
      <c r="AW86" s="50">
        <f t="shared" si="7"/>
        <v>0</v>
      </c>
      <c r="AX86" s="30"/>
      <c r="AZ86" s="39"/>
      <c r="BE86" s="34"/>
      <c r="BF86" s="34"/>
      <c r="BG86" s="34"/>
      <c r="BH86" s="34"/>
      <c r="BI86" s="34"/>
      <c r="BJ86" s="34"/>
      <c r="BK86" s="34"/>
      <c r="BL86" s="34"/>
      <c r="BM86" s="34"/>
      <c r="BN86" s="34"/>
    </row>
    <row r="87" spans="1:66" ht="15.95" customHeight="1" x14ac:dyDescent="0.2">
      <c r="A87" s="155"/>
      <c r="B87" s="156"/>
      <c r="C87" s="156"/>
      <c r="D87" s="156"/>
      <c r="E87" s="156"/>
      <c r="F87" s="156"/>
      <c r="G87" s="156"/>
      <c r="H87" s="156"/>
      <c r="I87" s="156"/>
      <c r="J87" s="157"/>
      <c r="K87" s="154"/>
      <c r="L87" s="154"/>
      <c r="M87" s="154"/>
      <c r="N87" s="154"/>
      <c r="O87" s="154"/>
      <c r="P87" s="154"/>
      <c r="Q87" s="154"/>
      <c r="R87" s="108"/>
      <c r="S87" s="109"/>
      <c r="T87" s="109"/>
      <c r="U87" s="110"/>
      <c r="V87" s="104"/>
      <c r="W87" s="117"/>
      <c r="X87" s="118"/>
      <c r="Y87" s="114" t="str">
        <f t="shared" si="0"/>
        <v/>
      </c>
      <c r="Z87" s="115"/>
      <c r="AA87" s="115"/>
      <c r="AB87" s="116"/>
      <c r="AC87" s="108"/>
      <c r="AD87" s="109"/>
      <c r="AE87" s="109"/>
      <c r="AF87" s="110"/>
      <c r="AG87" s="127"/>
      <c r="AH87" s="127"/>
      <c r="AI87" s="127"/>
      <c r="AJ87" s="127"/>
      <c r="AK87" s="137" t="str">
        <f t="shared" si="8"/>
        <v/>
      </c>
      <c r="AL87" s="137"/>
      <c r="AM87" s="137"/>
      <c r="AN87" s="137"/>
      <c r="AO87" s="49" t="str">
        <f>IF(AS87=1,_vst!$C$2,IF(AT87=1,_vst!$C$3,IF(AW87=1,_vst!$C$4,"")))</f>
        <v/>
      </c>
      <c r="AQ87" s="15"/>
      <c r="AR87" s="16">
        <f>IF(OR(K87=_vst!$B$3,K87=_vst!$B$9,K87=_vst!$B$10,K87=_vst!$B$11,K87=_vst!$B$12),1,0)</f>
        <v>0</v>
      </c>
      <c r="AS87" s="16">
        <f t="shared" si="2"/>
        <v>0</v>
      </c>
      <c r="AT87" s="16">
        <f t="shared" si="9"/>
        <v>0</v>
      </c>
      <c r="AU87" s="16">
        <f t="shared" si="10"/>
        <v>0</v>
      </c>
      <c r="AV87" s="50">
        <f t="shared" si="3"/>
        <v>0</v>
      </c>
      <c r="AW87" s="50">
        <f t="shared" si="7"/>
        <v>0</v>
      </c>
      <c r="AX87" s="30"/>
      <c r="AZ87" s="39"/>
      <c r="BE87" s="34"/>
      <c r="BF87" s="34"/>
      <c r="BG87" s="34"/>
      <c r="BH87" s="34"/>
      <c r="BI87" s="34"/>
      <c r="BJ87" s="34"/>
      <c r="BK87" s="34"/>
      <c r="BL87" s="34"/>
      <c r="BM87" s="34"/>
      <c r="BN87" s="34"/>
    </row>
    <row r="88" spans="1:66" ht="15.95" customHeight="1" x14ac:dyDescent="0.2">
      <c r="A88" s="155"/>
      <c r="B88" s="156"/>
      <c r="C88" s="156"/>
      <c r="D88" s="156"/>
      <c r="E88" s="156"/>
      <c r="F88" s="156"/>
      <c r="G88" s="156"/>
      <c r="H88" s="156"/>
      <c r="I88" s="156"/>
      <c r="J88" s="157"/>
      <c r="K88" s="154"/>
      <c r="L88" s="154"/>
      <c r="M88" s="154"/>
      <c r="N88" s="154"/>
      <c r="O88" s="154"/>
      <c r="P88" s="154"/>
      <c r="Q88" s="154"/>
      <c r="R88" s="108"/>
      <c r="S88" s="109"/>
      <c r="T88" s="109"/>
      <c r="U88" s="110"/>
      <c r="V88" s="104"/>
      <c r="W88" s="117"/>
      <c r="X88" s="118"/>
      <c r="Y88" s="114" t="str">
        <f t="shared" si="0"/>
        <v/>
      </c>
      <c r="Z88" s="115"/>
      <c r="AA88" s="115"/>
      <c r="AB88" s="116"/>
      <c r="AC88" s="108"/>
      <c r="AD88" s="109"/>
      <c r="AE88" s="109"/>
      <c r="AF88" s="110"/>
      <c r="AG88" s="108"/>
      <c r="AH88" s="109"/>
      <c r="AI88" s="109"/>
      <c r="AJ88" s="110"/>
      <c r="AK88" s="137" t="str">
        <f t="shared" si="8"/>
        <v/>
      </c>
      <c r="AL88" s="137"/>
      <c r="AM88" s="137"/>
      <c r="AN88" s="137"/>
      <c r="AO88" s="49" t="str">
        <f>IF(AS88=1,_vst!$C$2,IF(AT88=1,_vst!$C$3,IF(AW88=1,_vst!$C$4,"")))</f>
        <v/>
      </c>
      <c r="AQ88" s="15"/>
      <c r="AR88" s="16">
        <f>IF(OR(K88=_vst!$B$3,K88=_vst!$B$9,K88=_vst!$B$10,K88=_vst!$B$11,K88=_vst!$B$12),1,0)</f>
        <v>0</v>
      </c>
      <c r="AS88" s="16">
        <f t="shared" si="2"/>
        <v>0</v>
      </c>
      <c r="AT88" s="16">
        <f t="shared" si="9"/>
        <v>0</v>
      </c>
      <c r="AU88" s="16">
        <f t="shared" si="10"/>
        <v>0</v>
      </c>
      <c r="AV88" s="50">
        <f t="shared" si="3"/>
        <v>0</v>
      </c>
      <c r="AW88" s="50">
        <f t="shared" si="7"/>
        <v>0</v>
      </c>
      <c r="AX88" s="30"/>
      <c r="AZ88" s="39"/>
    </row>
    <row r="89" spans="1:66" ht="15.95" customHeight="1" x14ac:dyDescent="0.2">
      <c r="A89" s="155"/>
      <c r="B89" s="156"/>
      <c r="C89" s="156"/>
      <c r="D89" s="156"/>
      <c r="E89" s="156"/>
      <c r="F89" s="156"/>
      <c r="G89" s="156"/>
      <c r="H89" s="156"/>
      <c r="I89" s="156"/>
      <c r="J89" s="157"/>
      <c r="K89" s="154"/>
      <c r="L89" s="154"/>
      <c r="M89" s="154"/>
      <c r="N89" s="154"/>
      <c r="O89" s="154"/>
      <c r="P89" s="154"/>
      <c r="Q89" s="154"/>
      <c r="R89" s="108"/>
      <c r="S89" s="109"/>
      <c r="T89" s="109"/>
      <c r="U89" s="110"/>
      <c r="V89" s="104"/>
      <c r="W89" s="117"/>
      <c r="X89" s="118"/>
      <c r="Y89" s="114" t="str">
        <f t="shared" si="0"/>
        <v/>
      </c>
      <c r="Z89" s="115"/>
      <c r="AA89" s="115"/>
      <c r="AB89" s="116"/>
      <c r="AC89" s="108"/>
      <c r="AD89" s="109"/>
      <c r="AE89" s="109"/>
      <c r="AF89" s="110"/>
      <c r="AG89" s="108"/>
      <c r="AH89" s="109"/>
      <c r="AI89" s="109"/>
      <c r="AJ89" s="110"/>
      <c r="AK89" s="137" t="str">
        <f t="shared" si="8"/>
        <v/>
      </c>
      <c r="AL89" s="137"/>
      <c r="AM89" s="137"/>
      <c r="AN89" s="137"/>
      <c r="AO89" s="49" t="str">
        <f>IF(AS89=1,_vst!$C$2,IF(AT89=1,_vst!$C$3,IF(AW89=1,_vst!$C$4,"")))</f>
        <v/>
      </c>
      <c r="AQ89" s="15"/>
      <c r="AR89" s="16">
        <f>IF(OR(K89=_vst!$B$3,K89=_vst!$B$9,K89=_vst!$B$10,K89=_vst!$B$11,K89=_vst!$B$12),1,0)</f>
        <v>0</v>
      </c>
      <c r="AS89" s="16">
        <f t="shared" si="2"/>
        <v>0</v>
      </c>
      <c r="AT89" s="16">
        <f t="shared" si="9"/>
        <v>0</v>
      </c>
      <c r="AU89" s="16">
        <f t="shared" si="10"/>
        <v>0</v>
      </c>
      <c r="AV89" s="50">
        <f t="shared" si="3"/>
        <v>0</v>
      </c>
      <c r="AW89" s="50">
        <f t="shared" si="7"/>
        <v>0</v>
      </c>
      <c r="AX89" s="30"/>
      <c r="AZ89" s="39"/>
    </row>
    <row r="90" spans="1:66" ht="15.95" customHeight="1" x14ac:dyDescent="0.2">
      <c r="A90" s="155"/>
      <c r="B90" s="156"/>
      <c r="C90" s="156"/>
      <c r="D90" s="156"/>
      <c r="E90" s="156"/>
      <c r="F90" s="156"/>
      <c r="G90" s="156"/>
      <c r="H90" s="156"/>
      <c r="I90" s="156"/>
      <c r="J90" s="157"/>
      <c r="K90" s="155"/>
      <c r="L90" s="156"/>
      <c r="M90" s="156"/>
      <c r="N90" s="156"/>
      <c r="O90" s="156"/>
      <c r="P90" s="156"/>
      <c r="Q90" s="157"/>
      <c r="R90" s="108"/>
      <c r="S90" s="109"/>
      <c r="T90" s="109"/>
      <c r="U90" s="110"/>
      <c r="V90" s="104"/>
      <c r="W90" s="117"/>
      <c r="X90" s="118"/>
      <c r="Y90" s="114" t="str">
        <f t="shared" si="0"/>
        <v/>
      </c>
      <c r="Z90" s="115"/>
      <c r="AA90" s="115"/>
      <c r="AB90" s="116"/>
      <c r="AC90" s="108"/>
      <c r="AD90" s="109"/>
      <c r="AE90" s="109"/>
      <c r="AF90" s="110"/>
      <c r="AG90" s="108"/>
      <c r="AH90" s="109"/>
      <c r="AI90" s="109"/>
      <c r="AJ90" s="110"/>
      <c r="AK90" s="137" t="str">
        <f t="shared" si="8"/>
        <v/>
      </c>
      <c r="AL90" s="137"/>
      <c r="AM90" s="137"/>
      <c r="AN90" s="137"/>
      <c r="AO90" s="49" t="str">
        <f>IF(AS90=1,_vst!$C$2,IF(AT90=1,_vst!$C$3,IF(AW90=1,_vst!$C$4,"")))</f>
        <v/>
      </c>
      <c r="AQ90" s="15"/>
      <c r="AR90" s="16">
        <f>IF(OR(K90=_vst!$B$3,K90=_vst!$B$9,K90=_vst!$B$10,K90=_vst!$B$11,K90=_vst!$B$12),1,0)</f>
        <v>0</v>
      </c>
      <c r="AS90" s="16">
        <f t="shared" si="2"/>
        <v>0</v>
      </c>
      <c r="AT90" s="16">
        <f t="shared" si="9"/>
        <v>0</v>
      </c>
      <c r="AU90" s="16">
        <f t="shared" si="10"/>
        <v>0</v>
      </c>
      <c r="AV90" s="50">
        <f t="shared" si="3"/>
        <v>0</v>
      </c>
      <c r="AW90" s="50">
        <f t="shared" si="7"/>
        <v>0</v>
      </c>
      <c r="AX90" s="30"/>
      <c r="AZ90" s="39"/>
    </row>
    <row r="91" spans="1:66" ht="15.95" customHeight="1" x14ac:dyDescent="0.2">
      <c r="A91" s="155"/>
      <c r="B91" s="156"/>
      <c r="C91" s="156"/>
      <c r="D91" s="156"/>
      <c r="E91" s="156"/>
      <c r="F91" s="156"/>
      <c r="G91" s="156"/>
      <c r="H91" s="156"/>
      <c r="I91" s="156"/>
      <c r="J91" s="157"/>
      <c r="K91" s="155"/>
      <c r="L91" s="156"/>
      <c r="M91" s="156"/>
      <c r="N91" s="156"/>
      <c r="O91" s="156"/>
      <c r="P91" s="156"/>
      <c r="Q91" s="157"/>
      <c r="R91" s="108"/>
      <c r="S91" s="109"/>
      <c r="T91" s="109"/>
      <c r="U91" s="110"/>
      <c r="V91" s="104"/>
      <c r="W91" s="117"/>
      <c r="X91" s="118"/>
      <c r="Y91" s="114" t="str">
        <f t="shared" si="0"/>
        <v/>
      </c>
      <c r="Z91" s="115"/>
      <c r="AA91" s="115"/>
      <c r="AB91" s="116"/>
      <c r="AC91" s="108"/>
      <c r="AD91" s="109"/>
      <c r="AE91" s="109"/>
      <c r="AF91" s="110"/>
      <c r="AG91" s="108"/>
      <c r="AH91" s="109"/>
      <c r="AI91" s="109"/>
      <c r="AJ91" s="110"/>
      <c r="AK91" s="137" t="str">
        <f t="shared" si="8"/>
        <v/>
      </c>
      <c r="AL91" s="137"/>
      <c r="AM91" s="137"/>
      <c r="AN91" s="137"/>
      <c r="AO91" s="49" t="str">
        <f>IF(AS91=1,_vst!$C$2,IF(AT91=1,_vst!$C$3,IF(AW91=1,_vst!$C$4,"")))</f>
        <v/>
      </c>
      <c r="AQ91" s="15"/>
      <c r="AR91" s="16">
        <f>IF(OR(K91=_vst!$B$3,K91=_vst!$B$9,K91=_vst!$B$10,K91=_vst!$B$11,K91=_vst!$B$12),1,0)</f>
        <v>0</v>
      </c>
      <c r="AS91" s="16">
        <f t="shared" si="2"/>
        <v>0</v>
      </c>
      <c r="AT91" s="16">
        <f t="shared" si="9"/>
        <v>0</v>
      </c>
      <c r="AU91" s="16">
        <f t="shared" si="10"/>
        <v>0</v>
      </c>
      <c r="AV91" s="50">
        <f t="shared" si="3"/>
        <v>0</v>
      </c>
      <c r="AW91" s="50">
        <f t="shared" si="7"/>
        <v>0</v>
      </c>
      <c r="AX91" s="30"/>
      <c r="AZ91" s="39"/>
    </row>
    <row r="92" spans="1:66" ht="15.95" customHeight="1" x14ac:dyDescent="0.2">
      <c r="A92" s="155"/>
      <c r="B92" s="156"/>
      <c r="C92" s="156"/>
      <c r="D92" s="156"/>
      <c r="E92" s="156"/>
      <c r="F92" s="156"/>
      <c r="G92" s="156"/>
      <c r="H92" s="156"/>
      <c r="I92" s="156"/>
      <c r="J92" s="157"/>
      <c r="K92" s="155"/>
      <c r="L92" s="156"/>
      <c r="M92" s="156"/>
      <c r="N92" s="156"/>
      <c r="O92" s="156"/>
      <c r="P92" s="156"/>
      <c r="Q92" s="157"/>
      <c r="R92" s="108"/>
      <c r="S92" s="109"/>
      <c r="T92" s="109"/>
      <c r="U92" s="110"/>
      <c r="V92" s="104"/>
      <c r="W92" s="117"/>
      <c r="X92" s="118"/>
      <c r="Y92" s="114" t="str">
        <f t="shared" si="0"/>
        <v/>
      </c>
      <c r="Z92" s="115"/>
      <c r="AA92" s="115"/>
      <c r="AB92" s="116"/>
      <c r="AC92" s="108"/>
      <c r="AD92" s="109"/>
      <c r="AE92" s="109"/>
      <c r="AF92" s="110"/>
      <c r="AG92" s="108"/>
      <c r="AH92" s="109"/>
      <c r="AI92" s="109"/>
      <c r="AJ92" s="110"/>
      <c r="AK92" s="137" t="str">
        <f t="shared" si="8"/>
        <v/>
      </c>
      <c r="AL92" s="137"/>
      <c r="AM92" s="137"/>
      <c r="AN92" s="137"/>
      <c r="AO92" s="49" t="str">
        <f>IF(AS92=1,_vst!$C$2,IF(AT92=1,_vst!$C$3,IF(AW92=1,_vst!$C$4,"")))</f>
        <v/>
      </c>
      <c r="AQ92" s="15"/>
      <c r="AR92" s="16">
        <f>IF(OR(K92=_vst!$B$3,K92=_vst!$B$9,K92=_vst!$B$10,K92=_vst!$B$11,K92=_vst!$B$12),1,0)</f>
        <v>0</v>
      </c>
      <c r="AS92" s="16">
        <f t="shared" si="2"/>
        <v>0</v>
      </c>
      <c r="AT92" s="16">
        <f t="shared" si="9"/>
        <v>0</v>
      </c>
      <c r="AU92" s="16">
        <f t="shared" si="10"/>
        <v>0</v>
      </c>
      <c r="AV92" s="50">
        <f t="shared" si="3"/>
        <v>0</v>
      </c>
      <c r="AW92" s="50">
        <f t="shared" si="7"/>
        <v>0</v>
      </c>
      <c r="AX92" s="30"/>
      <c r="AZ92" s="39"/>
    </row>
    <row r="93" spans="1:66" ht="15.95" customHeight="1" x14ac:dyDescent="0.2">
      <c r="A93" s="155"/>
      <c r="B93" s="156"/>
      <c r="C93" s="156"/>
      <c r="D93" s="156"/>
      <c r="E93" s="156"/>
      <c r="F93" s="156"/>
      <c r="G93" s="156"/>
      <c r="H93" s="156"/>
      <c r="I93" s="156"/>
      <c r="J93" s="157"/>
      <c r="K93" s="155"/>
      <c r="L93" s="156"/>
      <c r="M93" s="156"/>
      <c r="N93" s="156"/>
      <c r="O93" s="156"/>
      <c r="P93" s="156"/>
      <c r="Q93" s="157"/>
      <c r="R93" s="108"/>
      <c r="S93" s="109"/>
      <c r="T93" s="109"/>
      <c r="U93" s="110"/>
      <c r="V93" s="104"/>
      <c r="W93" s="117"/>
      <c r="X93" s="118"/>
      <c r="Y93" s="114" t="str">
        <f t="shared" si="0"/>
        <v/>
      </c>
      <c r="Z93" s="115"/>
      <c r="AA93" s="115"/>
      <c r="AB93" s="116"/>
      <c r="AC93" s="108"/>
      <c r="AD93" s="109"/>
      <c r="AE93" s="109"/>
      <c r="AF93" s="110"/>
      <c r="AG93" s="108"/>
      <c r="AH93" s="109"/>
      <c r="AI93" s="109"/>
      <c r="AJ93" s="110"/>
      <c r="AK93" s="137" t="str">
        <f t="shared" si="8"/>
        <v/>
      </c>
      <c r="AL93" s="137"/>
      <c r="AM93" s="137"/>
      <c r="AN93" s="137"/>
      <c r="AO93" s="49" t="str">
        <f>IF(AS93=1,_vst!$C$2,IF(AT93=1,_vst!$C$3,IF(AW93=1,_vst!$C$4,"")))</f>
        <v/>
      </c>
      <c r="AQ93" s="15"/>
      <c r="AR93" s="16">
        <f>IF(OR(K93=_vst!$B$3,K93=_vst!$B$9,K93=_vst!$B$10,K93=_vst!$B$11,K93=_vst!$B$12),1,0)</f>
        <v>0</v>
      </c>
      <c r="AS93" s="16">
        <f t="shared" si="2"/>
        <v>0</v>
      </c>
      <c r="AT93" s="16">
        <f t="shared" si="9"/>
        <v>0</v>
      </c>
      <c r="AU93" s="16">
        <f t="shared" si="10"/>
        <v>0</v>
      </c>
      <c r="AV93" s="50">
        <f t="shared" si="3"/>
        <v>0</v>
      </c>
      <c r="AW93" s="50">
        <f t="shared" si="7"/>
        <v>0</v>
      </c>
      <c r="AX93" s="30"/>
      <c r="AZ93" s="39"/>
    </row>
    <row r="94" spans="1:66" ht="15.95" customHeight="1" x14ac:dyDescent="0.2">
      <c r="A94" s="155"/>
      <c r="B94" s="156"/>
      <c r="C94" s="156"/>
      <c r="D94" s="156"/>
      <c r="E94" s="156"/>
      <c r="F94" s="156"/>
      <c r="G94" s="156"/>
      <c r="H94" s="156"/>
      <c r="I94" s="156"/>
      <c r="J94" s="157"/>
      <c r="K94" s="154"/>
      <c r="L94" s="154"/>
      <c r="M94" s="154"/>
      <c r="N94" s="154"/>
      <c r="O94" s="154"/>
      <c r="P94" s="154"/>
      <c r="Q94" s="154"/>
      <c r="R94" s="108"/>
      <c r="S94" s="109"/>
      <c r="T94" s="109"/>
      <c r="U94" s="110"/>
      <c r="V94" s="104"/>
      <c r="W94" s="117"/>
      <c r="X94" s="118"/>
      <c r="Y94" s="114" t="str">
        <f t="shared" si="0"/>
        <v/>
      </c>
      <c r="Z94" s="115"/>
      <c r="AA94" s="115"/>
      <c r="AB94" s="116"/>
      <c r="AC94" s="108"/>
      <c r="AD94" s="109"/>
      <c r="AE94" s="109"/>
      <c r="AF94" s="110"/>
      <c r="AG94" s="108"/>
      <c r="AH94" s="109"/>
      <c r="AI94" s="109"/>
      <c r="AJ94" s="110"/>
      <c r="AK94" s="137" t="str">
        <f t="shared" si="8"/>
        <v/>
      </c>
      <c r="AL94" s="137"/>
      <c r="AM94" s="137"/>
      <c r="AN94" s="137"/>
      <c r="AO94" s="49" t="str">
        <f>IF(AS94=1,_vst!$C$2,IF(AT94=1,_vst!$C$3,IF(AW94=1,_vst!$C$4,"")))</f>
        <v/>
      </c>
      <c r="AQ94" s="15"/>
      <c r="AR94" s="16">
        <f>IF(OR(K94=_vst!$B$3,K94=_vst!$B$9,K94=_vst!$B$10,K94=_vst!$B$11,K94=_vst!$B$12),1,0)</f>
        <v>0</v>
      </c>
      <c r="AS94" s="16">
        <f t="shared" si="2"/>
        <v>0</v>
      </c>
      <c r="AT94" s="16">
        <f t="shared" si="9"/>
        <v>0</v>
      </c>
      <c r="AU94" s="16">
        <f t="shared" si="10"/>
        <v>0</v>
      </c>
      <c r="AV94" s="50">
        <f t="shared" si="3"/>
        <v>0</v>
      </c>
      <c r="AW94" s="50">
        <f t="shared" si="7"/>
        <v>0</v>
      </c>
      <c r="AX94" s="30"/>
      <c r="AZ94" s="39"/>
    </row>
    <row r="95" spans="1:66" ht="15.95" customHeight="1" x14ac:dyDescent="0.2">
      <c r="A95" s="155"/>
      <c r="B95" s="156"/>
      <c r="C95" s="156"/>
      <c r="D95" s="156"/>
      <c r="E95" s="156"/>
      <c r="F95" s="156"/>
      <c r="G95" s="156"/>
      <c r="H95" s="156"/>
      <c r="I95" s="156"/>
      <c r="J95" s="157"/>
      <c r="K95" s="154"/>
      <c r="L95" s="154"/>
      <c r="M95" s="154"/>
      <c r="N95" s="154"/>
      <c r="O95" s="154"/>
      <c r="P95" s="154"/>
      <c r="Q95" s="154"/>
      <c r="R95" s="108"/>
      <c r="S95" s="109"/>
      <c r="T95" s="109"/>
      <c r="U95" s="110"/>
      <c r="V95" s="104"/>
      <c r="W95" s="117"/>
      <c r="X95" s="118"/>
      <c r="Y95" s="114" t="str">
        <f t="shared" si="0"/>
        <v/>
      </c>
      <c r="Z95" s="115"/>
      <c r="AA95" s="115"/>
      <c r="AB95" s="116"/>
      <c r="AC95" s="108"/>
      <c r="AD95" s="109"/>
      <c r="AE95" s="109"/>
      <c r="AF95" s="110"/>
      <c r="AG95" s="127"/>
      <c r="AH95" s="109"/>
      <c r="AI95" s="109"/>
      <c r="AJ95" s="110"/>
      <c r="AK95" s="137" t="str">
        <f t="shared" si="8"/>
        <v/>
      </c>
      <c r="AL95" s="137"/>
      <c r="AM95" s="137"/>
      <c r="AN95" s="137"/>
      <c r="AO95" s="49" t="str">
        <f>IF(AS95=1,_vst!$C$2,IF(AT95=1,_vst!$C$3,IF(AW95=1,_vst!$C$4,"")))</f>
        <v/>
      </c>
      <c r="AQ95" s="15"/>
      <c r="AR95" s="16">
        <f>IF(OR(K95=_vst!$B$3,K95=_vst!$B$9,K95=_vst!$B$10,K95=_vst!$B$11,K95=_vst!$B$12),1,0)</f>
        <v>0</v>
      </c>
      <c r="AS95" s="16">
        <f t="shared" si="2"/>
        <v>0</v>
      </c>
      <c r="AT95" s="16">
        <f t="shared" si="9"/>
        <v>0</v>
      </c>
      <c r="AU95" s="16">
        <f t="shared" si="10"/>
        <v>0</v>
      </c>
      <c r="AV95" s="50">
        <f t="shared" si="3"/>
        <v>0</v>
      </c>
      <c r="AW95" s="50">
        <f t="shared" si="7"/>
        <v>0</v>
      </c>
      <c r="AX95" s="30"/>
      <c r="AZ95" s="39"/>
    </row>
    <row r="96" spans="1:66" ht="15.95" customHeight="1" x14ac:dyDescent="0.2">
      <c r="A96" s="155"/>
      <c r="B96" s="156"/>
      <c r="C96" s="156"/>
      <c r="D96" s="156"/>
      <c r="E96" s="156"/>
      <c r="F96" s="156"/>
      <c r="G96" s="156"/>
      <c r="H96" s="156"/>
      <c r="I96" s="156"/>
      <c r="J96" s="157"/>
      <c r="K96" s="154"/>
      <c r="L96" s="154"/>
      <c r="M96" s="154"/>
      <c r="N96" s="154"/>
      <c r="O96" s="154"/>
      <c r="P96" s="154"/>
      <c r="Q96" s="154"/>
      <c r="R96" s="108"/>
      <c r="S96" s="109"/>
      <c r="T96" s="109"/>
      <c r="U96" s="110"/>
      <c r="V96" s="104"/>
      <c r="W96" s="117"/>
      <c r="X96" s="118"/>
      <c r="Y96" s="114" t="str">
        <f t="shared" si="0"/>
        <v/>
      </c>
      <c r="Z96" s="115"/>
      <c r="AA96" s="115"/>
      <c r="AB96" s="116"/>
      <c r="AC96" s="108"/>
      <c r="AD96" s="109"/>
      <c r="AE96" s="109"/>
      <c r="AF96" s="110"/>
      <c r="AG96" s="108"/>
      <c r="AH96" s="109"/>
      <c r="AI96" s="109"/>
      <c r="AJ96" s="110"/>
      <c r="AK96" s="137" t="str">
        <f t="shared" si="8"/>
        <v/>
      </c>
      <c r="AL96" s="137"/>
      <c r="AM96" s="137"/>
      <c r="AN96" s="137"/>
      <c r="AO96" s="49" t="str">
        <f>IF(AS96=1,_vst!$C$2,IF(AT96=1,_vst!$C$3,IF(AW96=1,_vst!$C$4,"")))</f>
        <v/>
      </c>
      <c r="AQ96" s="15"/>
      <c r="AR96" s="16">
        <f>IF(OR(K96=_vst!$B$3,K96=_vst!$B$9,K96=_vst!$B$10,K96=_vst!$B$11,K96=_vst!$B$12),1,0)</f>
        <v>0</v>
      </c>
      <c r="AS96" s="16">
        <f t="shared" si="2"/>
        <v>0</v>
      </c>
      <c r="AT96" s="16">
        <f t="shared" si="9"/>
        <v>0</v>
      </c>
      <c r="AU96" s="16">
        <f t="shared" si="10"/>
        <v>0</v>
      </c>
      <c r="AV96" s="50">
        <f t="shared" si="3"/>
        <v>0</v>
      </c>
      <c r="AW96" s="50">
        <f t="shared" si="7"/>
        <v>0</v>
      </c>
      <c r="AX96" s="30"/>
      <c r="AZ96" s="39"/>
    </row>
    <row r="97" spans="1:52" ht="15.95" customHeight="1" x14ac:dyDescent="0.2">
      <c r="A97" s="155"/>
      <c r="B97" s="156"/>
      <c r="C97" s="156"/>
      <c r="D97" s="156"/>
      <c r="E97" s="156"/>
      <c r="F97" s="156"/>
      <c r="G97" s="156"/>
      <c r="H97" s="156"/>
      <c r="I97" s="156"/>
      <c r="J97" s="157"/>
      <c r="K97" s="154"/>
      <c r="L97" s="154"/>
      <c r="M97" s="154"/>
      <c r="N97" s="154"/>
      <c r="O97" s="154"/>
      <c r="P97" s="154"/>
      <c r="Q97" s="154"/>
      <c r="R97" s="108"/>
      <c r="S97" s="109"/>
      <c r="T97" s="109"/>
      <c r="U97" s="110"/>
      <c r="V97" s="104"/>
      <c r="W97" s="117"/>
      <c r="X97" s="118"/>
      <c r="Y97" s="114" t="str">
        <f t="shared" si="0"/>
        <v/>
      </c>
      <c r="Z97" s="115"/>
      <c r="AA97" s="115"/>
      <c r="AB97" s="116"/>
      <c r="AC97" s="108"/>
      <c r="AD97" s="109"/>
      <c r="AE97" s="109"/>
      <c r="AF97" s="110"/>
      <c r="AG97" s="108"/>
      <c r="AH97" s="109"/>
      <c r="AI97" s="109"/>
      <c r="AJ97" s="110"/>
      <c r="AK97" s="137" t="str">
        <f t="shared" si="8"/>
        <v/>
      </c>
      <c r="AL97" s="137"/>
      <c r="AM97" s="137"/>
      <c r="AN97" s="137"/>
      <c r="AO97" s="49" t="str">
        <f>IF(AS97=1,_vst!$C$2,IF(AT97=1,_vst!$C$3,IF(AW97=1,_vst!$C$4,"")))</f>
        <v/>
      </c>
      <c r="AQ97" s="15"/>
      <c r="AR97" s="16">
        <f>IF(OR(K97=_vst!$B$3,K97=_vst!$B$9,K97=_vst!$B$10,K97=_vst!$B$11,K97=_vst!$B$12),1,0)</f>
        <v>0</v>
      </c>
      <c r="AS97" s="16">
        <f t="shared" si="2"/>
        <v>0</v>
      </c>
      <c r="AT97" s="16">
        <f t="shared" si="9"/>
        <v>0</v>
      </c>
      <c r="AU97" s="16">
        <f t="shared" si="10"/>
        <v>0</v>
      </c>
      <c r="AV97" s="50">
        <f t="shared" si="3"/>
        <v>0</v>
      </c>
      <c r="AW97" s="50">
        <f t="shared" si="7"/>
        <v>0</v>
      </c>
      <c r="AX97" s="30"/>
      <c r="AZ97" s="39"/>
    </row>
    <row r="98" spans="1:52" ht="15.95" customHeight="1" x14ac:dyDescent="0.2">
      <c r="A98" s="155"/>
      <c r="B98" s="156"/>
      <c r="C98" s="156"/>
      <c r="D98" s="156"/>
      <c r="E98" s="156"/>
      <c r="F98" s="156"/>
      <c r="G98" s="156"/>
      <c r="H98" s="156"/>
      <c r="I98" s="156"/>
      <c r="J98" s="157"/>
      <c r="K98" s="154"/>
      <c r="L98" s="154"/>
      <c r="M98" s="154"/>
      <c r="N98" s="154"/>
      <c r="O98" s="154"/>
      <c r="P98" s="154"/>
      <c r="Q98" s="154"/>
      <c r="R98" s="108"/>
      <c r="S98" s="109"/>
      <c r="T98" s="109"/>
      <c r="U98" s="110"/>
      <c r="V98" s="104"/>
      <c r="W98" s="117"/>
      <c r="X98" s="118"/>
      <c r="Y98" s="114" t="str">
        <f t="shared" si="0"/>
        <v/>
      </c>
      <c r="Z98" s="115"/>
      <c r="AA98" s="115"/>
      <c r="AB98" s="116"/>
      <c r="AC98" s="108"/>
      <c r="AD98" s="109"/>
      <c r="AE98" s="109"/>
      <c r="AF98" s="110"/>
      <c r="AG98" s="108"/>
      <c r="AH98" s="109"/>
      <c r="AI98" s="109"/>
      <c r="AJ98" s="110"/>
      <c r="AK98" s="137" t="str">
        <f t="shared" si="8"/>
        <v/>
      </c>
      <c r="AL98" s="137"/>
      <c r="AM98" s="137"/>
      <c r="AN98" s="137"/>
      <c r="AO98" s="49" t="str">
        <f>IF(AS98=1,_vst!$C$2,IF(AT98=1,_vst!$C$3,IF(AW98=1,_vst!$C$4,"")))</f>
        <v/>
      </c>
      <c r="AQ98" s="15"/>
      <c r="AR98" s="16">
        <f>IF(OR(K98=_vst!$B$3,K98=_vst!$B$9,K98=_vst!$B$10,K98=_vst!$B$11,K98=_vst!$B$12),1,0)</f>
        <v>0</v>
      </c>
      <c r="AS98" s="16">
        <f t="shared" si="2"/>
        <v>0</v>
      </c>
      <c r="AT98" s="16">
        <f t="shared" si="9"/>
        <v>0</v>
      </c>
      <c r="AU98" s="16">
        <f t="shared" si="10"/>
        <v>0</v>
      </c>
      <c r="AV98" s="50">
        <f t="shared" si="3"/>
        <v>0</v>
      </c>
      <c r="AW98" s="50">
        <f t="shared" si="7"/>
        <v>0</v>
      </c>
      <c r="AX98" s="30"/>
      <c r="AZ98" s="39"/>
    </row>
    <row r="99" spans="1:52" ht="15.95" customHeight="1" x14ac:dyDescent="0.2">
      <c r="A99" s="155"/>
      <c r="B99" s="156"/>
      <c r="C99" s="156"/>
      <c r="D99" s="156"/>
      <c r="E99" s="156"/>
      <c r="F99" s="156"/>
      <c r="G99" s="156"/>
      <c r="H99" s="156"/>
      <c r="I99" s="156"/>
      <c r="J99" s="157"/>
      <c r="K99" s="154"/>
      <c r="L99" s="154"/>
      <c r="M99" s="154"/>
      <c r="N99" s="154"/>
      <c r="O99" s="154"/>
      <c r="P99" s="154"/>
      <c r="Q99" s="154"/>
      <c r="R99" s="108"/>
      <c r="S99" s="109"/>
      <c r="T99" s="109"/>
      <c r="U99" s="110"/>
      <c r="V99" s="104"/>
      <c r="W99" s="117"/>
      <c r="X99" s="118"/>
      <c r="Y99" s="114" t="str">
        <f t="shared" si="0"/>
        <v/>
      </c>
      <c r="Z99" s="115"/>
      <c r="AA99" s="115"/>
      <c r="AB99" s="116"/>
      <c r="AC99" s="108"/>
      <c r="AD99" s="109"/>
      <c r="AE99" s="109"/>
      <c r="AF99" s="110"/>
      <c r="AG99" s="108"/>
      <c r="AH99" s="109"/>
      <c r="AI99" s="109"/>
      <c r="AJ99" s="110"/>
      <c r="AK99" s="137" t="str">
        <f t="shared" ref="AK99" si="11">IF(Y99="","",Y99-AC99-AG99)</f>
        <v/>
      </c>
      <c r="AL99" s="137"/>
      <c r="AM99" s="137"/>
      <c r="AN99" s="137"/>
      <c r="AO99" s="49" t="str">
        <f>IF(AS99=1,_vst!$C$2,IF(AT99=1,_vst!$C$3,IF(AW99=1,_vst!$C$4,"")))</f>
        <v/>
      </c>
      <c r="AQ99" s="15"/>
      <c r="AR99" s="16">
        <f>IF(OR(K99=_vst!$B$3,K99=_vst!$B$9,K99=_vst!$B$10,K99=_vst!$B$11,K99=_vst!$B$12),1,0)</f>
        <v>0</v>
      </c>
      <c r="AS99" s="16">
        <f t="shared" ref="AS99" si="12">IF(AC99&gt;0,IF(AR99=1,1,0),0)</f>
        <v>0</v>
      </c>
      <c r="AT99" s="16">
        <f t="shared" ref="AT99" si="13">IF(AC99+AG99&gt;Y99,1,0)</f>
        <v>0</v>
      </c>
      <c r="AU99" s="16">
        <f t="shared" ref="AU99" si="14">IF(AC99&gt;0,IF(AG99&gt;0,1,0),0)</f>
        <v>0</v>
      </c>
      <c r="AV99" s="50">
        <f t="shared" si="3"/>
        <v>0</v>
      </c>
      <c r="AW99" s="50">
        <f t="shared" si="7"/>
        <v>0</v>
      </c>
      <c r="AX99" s="30"/>
      <c r="AZ99" s="39"/>
    </row>
    <row r="100" spans="1:52" ht="15.95" customHeight="1" x14ac:dyDescent="0.2">
      <c r="A100" s="155"/>
      <c r="B100" s="156"/>
      <c r="C100" s="156"/>
      <c r="D100" s="156"/>
      <c r="E100" s="156"/>
      <c r="F100" s="156"/>
      <c r="G100" s="156"/>
      <c r="H100" s="156"/>
      <c r="I100" s="156"/>
      <c r="J100" s="157"/>
      <c r="K100" s="154"/>
      <c r="L100" s="154"/>
      <c r="M100" s="154"/>
      <c r="N100" s="154"/>
      <c r="O100" s="154"/>
      <c r="P100" s="154"/>
      <c r="Q100" s="154"/>
      <c r="R100" s="108"/>
      <c r="S100" s="109"/>
      <c r="T100" s="109"/>
      <c r="U100" s="110"/>
      <c r="V100" s="104"/>
      <c r="W100" s="117"/>
      <c r="X100" s="118"/>
      <c r="Y100" s="114" t="str">
        <f t="shared" ref="Y100" si="15">IF(R100="","",IF(W100="",R100,CEILING(R100*W100,1)))</f>
        <v/>
      </c>
      <c r="Z100" s="115"/>
      <c r="AA100" s="115"/>
      <c r="AB100" s="116"/>
      <c r="AC100" s="108"/>
      <c r="AD100" s="109"/>
      <c r="AE100" s="109"/>
      <c r="AF100" s="110"/>
      <c r="AG100" s="108"/>
      <c r="AH100" s="109"/>
      <c r="AI100" s="109"/>
      <c r="AJ100" s="110"/>
      <c r="AK100" s="229" t="str">
        <f t="shared" si="8"/>
        <v/>
      </c>
      <c r="AL100" s="229"/>
      <c r="AM100" s="229"/>
      <c r="AN100" s="229"/>
      <c r="AO100" s="49" t="str">
        <f>IF(AS100=1,_vst!$C$2,IF(AT100=1,_vst!$C$3,IF(AW100=1,_vst!$C$4,"")))</f>
        <v/>
      </c>
      <c r="AQ100" s="15"/>
      <c r="AR100" s="16">
        <f>IF(OR(K100=_vst!$B$3,K100=_vst!$B$9,K100=_vst!$B$10,K100=_vst!$B$11,K100=_vst!$B$12),1,0)</f>
        <v>0</v>
      </c>
      <c r="AS100" s="16">
        <f t="shared" si="2"/>
        <v>0</v>
      </c>
      <c r="AT100" s="16">
        <f t="shared" si="9"/>
        <v>0</v>
      </c>
      <c r="AU100" s="16">
        <f t="shared" si="10"/>
        <v>0</v>
      </c>
      <c r="AV100" s="50">
        <f t="shared" si="3"/>
        <v>0</v>
      </c>
      <c r="AW100" s="50">
        <f t="shared" si="7"/>
        <v>0</v>
      </c>
      <c r="AX100" s="30"/>
      <c r="AZ100" s="39"/>
    </row>
    <row r="101" spans="1:52" ht="15.95" customHeight="1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35"/>
      <c r="Z101" s="35"/>
      <c r="AA101" s="35"/>
      <c r="AB101" s="35"/>
      <c r="AC101" s="191">
        <f>SUM(AC72:AF100)</f>
        <v>0</v>
      </c>
      <c r="AD101" s="191"/>
      <c r="AE101" s="191"/>
      <c r="AF101" s="191"/>
      <c r="AG101" s="191">
        <f t="shared" ref="AG101" si="16">SUM(AG72:AJ100)</f>
        <v>0</v>
      </c>
      <c r="AH101" s="191"/>
      <c r="AI101" s="191"/>
      <c r="AJ101" s="191"/>
      <c r="AK101" s="233">
        <f t="shared" ref="AK101" si="17">SUM(AK72:AN100)</f>
        <v>0</v>
      </c>
      <c r="AL101" s="233"/>
      <c r="AM101" s="233"/>
      <c r="AN101" s="233"/>
      <c r="AO101" s="49" t="str">
        <f>IF(AR101=1,_vst!$C$7,"")</f>
        <v/>
      </c>
      <c r="AQ101" s="15"/>
      <c r="AR101" s="16">
        <f>IF(AND(AC101&lt;&gt;0,OR(AC101&lt;AU105,AC101&gt;AU106)),1,0)</f>
        <v>0</v>
      </c>
      <c r="AS101" s="45" t="s">
        <v>83</v>
      </c>
      <c r="AT101" s="30"/>
      <c r="AU101" s="30"/>
      <c r="AV101" s="16">
        <f>SUM(AV72:AV100)</f>
        <v>0</v>
      </c>
      <c r="AW101" s="30"/>
      <c r="AX101" s="30"/>
      <c r="AZ101" s="39"/>
    </row>
    <row r="102" spans="1:52" ht="15.95" customHeight="1" x14ac:dyDescent="0.2">
      <c r="AJ102" s="91" t="s">
        <v>163</v>
      </c>
      <c r="AK102" s="234">
        <f>SUM(AC101:AN101)</f>
        <v>0</v>
      </c>
      <c r="AL102" s="235"/>
      <c r="AM102" s="235"/>
      <c r="AN102" s="236"/>
      <c r="AO102" s="18"/>
      <c r="AR102" s="93"/>
      <c r="AZ102" s="39"/>
    </row>
    <row r="103" spans="1:52" ht="13.5" customHeight="1" x14ac:dyDescent="0.2">
      <c r="A103" s="10"/>
      <c r="O103" s="15"/>
      <c r="U103" s="42"/>
      <c r="V103" s="42"/>
      <c r="W103" s="42"/>
      <c r="X103" s="42"/>
      <c r="AR103" s="93"/>
      <c r="AZ103" s="39"/>
    </row>
    <row r="104" spans="1:52" ht="3.75" customHeight="1" x14ac:dyDescent="0.2">
      <c r="AR104" s="93"/>
      <c r="AZ104" s="39"/>
    </row>
    <row r="105" spans="1:52" ht="13.5" customHeight="1" x14ac:dyDescent="0.2">
      <c r="A105" s="10" t="s">
        <v>100</v>
      </c>
      <c r="O105" s="111"/>
      <c r="P105" s="112"/>
      <c r="Q105" s="113"/>
      <c r="R105" s="227" t="str">
        <f>IF(OR(AV101=0,O105&lt;&gt;""),"",_vst!$C$12)</f>
        <v/>
      </c>
      <c r="S105" s="228"/>
      <c r="T105" s="228"/>
      <c r="U105" s="228"/>
      <c r="V105" s="228"/>
      <c r="W105" s="228"/>
      <c r="X105" s="228"/>
      <c r="Y105" s="228"/>
      <c r="Z105" s="228"/>
      <c r="AA105" s="228"/>
      <c r="AB105" s="228"/>
      <c r="AC105" s="228"/>
      <c r="AD105" s="228"/>
      <c r="AE105" s="228"/>
      <c r="AF105" s="228"/>
      <c r="AG105" s="228"/>
      <c r="AH105" s="228"/>
      <c r="AI105" s="228"/>
      <c r="AJ105" s="228"/>
      <c r="AK105" s="228"/>
      <c r="AL105" s="228"/>
      <c r="AM105" s="228"/>
      <c r="AN105" s="228"/>
      <c r="AR105" s="93"/>
      <c r="AU105" s="46">
        <v>1000000</v>
      </c>
      <c r="AV105" s="19" t="s">
        <v>84</v>
      </c>
      <c r="AW105" s="47">
        <f>AU105/1000000</f>
        <v>1</v>
      </c>
      <c r="AZ105" s="39"/>
    </row>
    <row r="106" spans="1:52" ht="12" x14ac:dyDescent="0.2">
      <c r="AR106" s="103"/>
      <c r="AS106" s="40"/>
      <c r="AT106" s="40"/>
      <c r="AU106" s="46">
        <v>100000000</v>
      </c>
      <c r="AV106" s="19" t="s">
        <v>85</v>
      </c>
      <c r="AW106" s="47">
        <f>AU106/1000000</f>
        <v>100</v>
      </c>
      <c r="AX106" s="40"/>
      <c r="AY106" s="40"/>
      <c r="AZ106" s="41"/>
    </row>
    <row r="107" spans="1:52" ht="15" customHeight="1" x14ac:dyDescent="0.2">
      <c r="A107" s="31" t="s">
        <v>69</v>
      </c>
      <c r="B107" s="10"/>
      <c r="L107" s="15"/>
      <c r="AC107" s="15"/>
      <c r="AF107" s="15"/>
      <c r="AJ107" s="90" t="str">
        <f>IF($AY$72=0,"",_vst!$C$5)</f>
        <v/>
      </c>
    </row>
    <row r="108" spans="1:52" ht="3.75" customHeight="1" x14ac:dyDescent="0.2"/>
    <row r="109" spans="1:52" ht="27" customHeight="1" x14ac:dyDescent="0.2">
      <c r="A109" s="32"/>
      <c r="B109" s="182" t="s">
        <v>73</v>
      </c>
      <c r="C109" s="183"/>
      <c r="D109" s="183"/>
      <c r="E109" s="183"/>
      <c r="F109" s="183"/>
      <c r="G109" s="183"/>
      <c r="H109" s="183"/>
      <c r="I109" s="183"/>
      <c r="J109" s="183"/>
      <c r="K109" s="184"/>
      <c r="L109" s="184"/>
      <c r="M109" s="184"/>
      <c r="N109" s="184"/>
      <c r="O109" s="185"/>
      <c r="P109" s="124" t="s">
        <v>109</v>
      </c>
      <c r="Q109" s="125"/>
      <c r="R109" s="125"/>
      <c r="S109" s="125"/>
      <c r="T109" s="126"/>
      <c r="U109" s="136" t="s">
        <v>48</v>
      </c>
      <c r="V109" s="136"/>
      <c r="W109" s="136"/>
      <c r="X109" s="136"/>
      <c r="Y109" s="136" t="s">
        <v>41</v>
      </c>
      <c r="Z109" s="136"/>
      <c r="AA109" s="136"/>
      <c r="AB109" s="136"/>
      <c r="AC109" s="136" t="s">
        <v>147</v>
      </c>
      <c r="AD109" s="136"/>
      <c r="AE109" s="136"/>
      <c r="AF109" s="136"/>
      <c r="AG109" s="136" t="s">
        <v>70</v>
      </c>
      <c r="AH109" s="136"/>
      <c r="AI109" s="136"/>
      <c r="AJ109" s="136"/>
    </row>
    <row r="110" spans="1:52" ht="15" customHeight="1" x14ac:dyDescent="0.25">
      <c r="A110" s="69">
        <v>1</v>
      </c>
      <c r="B110" s="180" t="s">
        <v>78</v>
      </c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42">
        <f ca="1">SUMIF(K72:Q100,_vst!B2,Y72:AB100)</f>
        <v>0</v>
      </c>
      <c r="Q110" s="143"/>
      <c r="R110" s="143"/>
      <c r="S110" s="143"/>
      <c r="T110" s="144"/>
      <c r="U110" s="203">
        <f ca="1">P110</f>
        <v>0</v>
      </c>
      <c r="V110" s="203"/>
      <c r="W110" s="203"/>
      <c r="X110" s="203"/>
      <c r="Y110" s="203">
        <f ca="1">SUMIF(K72:Q100,_vst!B2,AC72:AF100)</f>
        <v>0</v>
      </c>
      <c r="Z110" s="203"/>
      <c r="AA110" s="203"/>
      <c r="AB110" s="203"/>
      <c r="AC110" s="203">
        <f ca="1">SUMIF(K72:Q100,_vst!B2,AG72:AJ100)</f>
        <v>0</v>
      </c>
      <c r="AD110" s="203"/>
      <c r="AE110" s="203"/>
      <c r="AF110" s="203"/>
      <c r="AG110" s="230">
        <f ca="1">SUMIF(K72:Q100,_vst!B2,AK72:AN100)</f>
        <v>0</v>
      </c>
      <c r="AH110" s="231"/>
      <c r="AI110" s="231"/>
      <c r="AJ110" s="232"/>
      <c r="AQ110" s="18"/>
    </row>
    <row r="111" spans="1:52" ht="15" customHeight="1" x14ac:dyDescent="0.2">
      <c r="A111" s="69">
        <v>2</v>
      </c>
      <c r="B111" s="180" t="s">
        <v>44</v>
      </c>
      <c r="C111" s="151"/>
      <c r="D111" s="151"/>
      <c r="E111" s="151"/>
      <c r="F111" s="151"/>
      <c r="G111" s="151"/>
      <c r="H111" s="151"/>
      <c r="I111" s="151"/>
      <c r="J111" s="151"/>
      <c r="K111" s="152"/>
      <c r="L111" s="152"/>
      <c r="M111" s="152"/>
      <c r="N111" s="152"/>
      <c r="O111" s="152"/>
      <c r="P111" s="169">
        <f ca="1">P112+P117</f>
        <v>0</v>
      </c>
      <c r="Q111" s="170"/>
      <c r="R111" s="170"/>
      <c r="S111" s="170"/>
      <c r="T111" s="171"/>
      <c r="U111" s="153">
        <f ca="1">U112+U117</f>
        <v>0</v>
      </c>
      <c r="V111" s="153"/>
      <c r="W111" s="153"/>
      <c r="X111" s="153"/>
      <c r="Y111" s="153">
        <f ca="1">Y112+Y117</f>
        <v>0</v>
      </c>
      <c r="Z111" s="153"/>
      <c r="AA111" s="153"/>
      <c r="AB111" s="153"/>
      <c r="AC111" s="153">
        <f ca="1">AC112+AC117</f>
        <v>0</v>
      </c>
      <c r="AD111" s="153"/>
      <c r="AE111" s="153"/>
      <c r="AF111" s="153"/>
      <c r="AG111" s="153">
        <f ca="1">AG112+AG117</f>
        <v>0</v>
      </c>
      <c r="AH111" s="153"/>
      <c r="AI111" s="153"/>
      <c r="AJ111" s="153"/>
      <c r="AQ111" s="18"/>
    </row>
    <row r="112" spans="1:52" ht="15" customHeight="1" x14ac:dyDescent="0.2">
      <c r="A112" s="69">
        <v>3</v>
      </c>
      <c r="B112" s="52"/>
      <c r="C112" s="70" t="s">
        <v>46</v>
      </c>
      <c r="D112" s="71" t="s">
        <v>72</v>
      </c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169">
        <f ca="1">SUM(P113:T116)</f>
        <v>0</v>
      </c>
      <c r="Q112" s="170"/>
      <c r="R112" s="170"/>
      <c r="S112" s="170"/>
      <c r="T112" s="171"/>
      <c r="U112" s="153">
        <f ca="1">SUM(U113:X116)</f>
        <v>0</v>
      </c>
      <c r="V112" s="153"/>
      <c r="W112" s="153"/>
      <c r="X112" s="153"/>
      <c r="Y112" s="153">
        <f ca="1">SUM(Y113:AB116)</f>
        <v>0</v>
      </c>
      <c r="Z112" s="153"/>
      <c r="AA112" s="153"/>
      <c r="AB112" s="153"/>
      <c r="AC112" s="153">
        <f ca="1">SUM(AC113:AF116)</f>
        <v>0</v>
      </c>
      <c r="AD112" s="153"/>
      <c r="AE112" s="153"/>
      <c r="AF112" s="153"/>
      <c r="AG112" s="153">
        <f ca="1">SUM(AG113:AJ116)</f>
        <v>0</v>
      </c>
      <c r="AH112" s="153"/>
      <c r="AI112" s="153"/>
      <c r="AJ112" s="153"/>
      <c r="AQ112" s="18"/>
    </row>
    <row r="113" spans="1:43" ht="15" customHeight="1" x14ac:dyDescent="0.2">
      <c r="A113" s="69">
        <v>4</v>
      </c>
      <c r="B113" s="72"/>
      <c r="C113" s="71"/>
      <c r="D113" s="73"/>
      <c r="E113" s="186" t="s">
        <v>47</v>
      </c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42">
        <f ca="1">SUMIF(K72:Q100,_vst!B3,Y72:AB100)</f>
        <v>0</v>
      </c>
      <c r="Q113" s="143"/>
      <c r="R113" s="143"/>
      <c r="S113" s="143"/>
      <c r="T113" s="144"/>
      <c r="U113" s="122">
        <v>0</v>
      </c>
      <c r="V113" s="122"/>
      <c r="W113" s="122"/>
      <c r="X113" s="122"/>
      <c r="Y113" s="123" t="s">
        <v>49</v>
      </c>
      <c r="Z113" s="123"/>
      <c r="AA113" s="123"/>
      <c r="AB113" s="123"/>
      <c r="AC113" s="122">
        <f ca="1">SUMIF(K72:Q100,_vst!B3,AG72:AJ100)</f>
        <v>0</v>
      </c>
      <c r="AD113" s="122"/>
      <c r="AE113" s="122"/>
      <c r="AF113" s="122"/>
      <c r="AG113" s="142">
        <f ca="1">SUMIF(K72:Q100,_vst!B3,AK72:AN100)</f>
        <v>0</v>
      </c>
      <c r="AH113" s="143"/>
      <c r="AI113" s="143"/>
      <c r="AJ113" s="144"/>
      <c r="AQ113" s="18"/>
    </row>
    <row r="114" spans="1:43" ht="24" customHeight="1" x14ac:dyDescent="0.25">
      <c r="A114" s="69">
        <v>5</v>
      </c>
      <c r="B114" s="72"/>
      <c r="C114" s="74"/>
      <c r="D114" s="75"/>
      <c r="E114" s="151" t="s">
        <v>75</v>
      </c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42">
        <f ca="1">SUMIF(K72:Q100,_vst!B4,Y72:AB100)</f>
        <v>0</v>
      </c>
      <c r="Q114" s="143"/>
      <c r="R114" s="143"/>
      <c r="S114" s="143"/>
      <c r="T114" s="144"/>
      <c r="U114" s="122">
        <f ca="1">P114</f>
        <v>0</v>
      </c>
      <c r="V114" s="122"/>
      <c r="W114" s="122"/>
      <c r="X114" s="122"/>
      <c r="Y114" s="122">
        <f ca="1">SUMIF(K72:Q100,_vst!B4,AC72:AF100)</f>
        <v>0</v>
      </c>
      <c r="Z114" s="122"/>
      <c r="AA114" s="122"/>
      <c r="AB114" s="122"/>
      <c r="AC114" s="122">
        <f ca="1">SUMIF(K72:Q100,_vst!B4,AG72:AJ100)</f>
        <v>0</v>
      </c>
      <c r="AD114" s="122"/>
      <c r="AE114" s="122"/>
      <c r="AF114" s="122"/>
      <c r="AG114" s="142">
        <f ca="1">SUMIF(K72:Q100,_vst!B4,AK72:AN100)</f>
        <v>0</v>
      </c>
      <c r="AH114" s="143"/>
      <c r="AI114" s="143"/>
      <c r="AJ114" s="144"/>
      <c r="AQ114" s="18"/>
    </row>
    <row r="115" spans="1:43" x14ac:dyDescent="0.2">
      <c r="A115" s="69">
        <v>6</v>
      </c>
      <c r="B115" s="72"/>
      <c r="C115" s="75"/>
      <c r="D115" s="75"/>
      <c r="E115" s="71" t="s">
        <v>152</v>
      </c>
      <c r="F115" s="76"/>
      <c r="G115" s="76"/>
      <c r="H115" s="76"/>
      <c r="I115" s="76"/>
      <c r="J115" s="76"/>
      <c r="K115" s="76"/>
      <c r="L115" s="76"/>
      <c r="M115" s="76"/>
      <c r="N115" s="76"/>
      <c r="O115" s="77"/>
      <c r="P115" s="142">
        <f ca="1">SUMIF(K72:Q100,_vst!B5,Y72:AB100)</f>
        <v>0</v>
      </c>
      <c r="Q115" s="143"/>
      <c r="R115" s="143"/>
      <c r="S115" s="143"/>
      <c r="T115" s="144"/>
      <c r="U115" s="122">
        <f ca="1">P115</f>
        <v>0</v>
      </c>
      <c r="V115" s="122"/>
      <c r="W115" s="122"/>
      <c r="X115" s="122"/>
      <c r="Y115" s="122">
        <f ca="1">SUMIF(K72:Q100,_vst!B5,AC72:AF100)</f>
        <v>0</v>
      </c>
      <c r="Z115" s="122"/>
      <c r="AA115" s="122"/>
      <c r="AB115" s="122"/>
      <c r="AC115" s="122">
        <f ca="1">SUMIF(K72:Q100,_vst!B5,AG72:AJ100)</f>
        <v>0</v>
      </c>
      <c r="AD115" s="122"/>
      <c r="AE115" s="122"/>
      <c r="AF115" s="122"/>
      <c r="AG115" s="142">
        <f ca="1">SUMIF(K72:Q100,_vst!B5,AK72:AN100)</f>
        <v>0</v>
      </c>
      <c r="AH115" s="143"/>
      <c r="AI115" s="143"/>
      <c r="AJ115" s="144"/>
      <c r="AQ115" s="18"/>
    </row>
    <row r="116" spans="1:43" x14ac:dyDescent="0.2">
      <c r="A116" s="69"/>
      <c r="B116" s="72"/>
      <c r="C116" s="75"/>
      <c r="D116" s="75"/>
      <c r="E116" s="71" t="s">
        <v>153</v>
      </c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142">
        <f ca="1">SUMIF(K72:Q100,_vst!B6,Y72:AB100)</f>
        <v>0</v>
      </c>
      <c r="Q116" s="143"/>
      <c r="R116" s="143"/>
      <c r="S116" s="143"/>
      <c r="T116" s="144"/>
      <c r="U116" s="122">
        <f ca="1">P116</f>
        <v>0</v>
      </c>
      <c r="V116" s="122"/>
      <c r="W116" s="122"/>
      <c r="X116" s="122"/>
      <c r="Y116" s="122">
        <f ca="1">SUMIF(K72:Q100,_vst!B6,AC72:AF100)</f>
        <v>0</v>
      </c>
      <c r="Z116" s="122"/>
      <c r="AA116" s="122"/>
      <c r="AB116" s="122"/>
      <c r="AC116" s="122">
        <f ca="1">SUMIF(K72:Q100,_vst!B6,AG72:AJ100)</f>
        <v>0</v>
      </c>
      <c r="AD116" s="122"/>
      <c r="AE116" s="122"/>
      <c r="AF116" s="122"/>
      <c r="AG116" s="142">
        <f ca="1">SUMIF(K72:Q100,_vst!B6,AK72:AN100)</f>
        <v>0</v>
      </c>
      <c r="AH116" s="143"/>
      <c r="AI116" s="143"/>
      <c r="AJ116" s="144"/>
      <c r="AQ116" s="18"/>
    </row>
    <row r="117" spans="1:43" ht="15" customHeight="1" x14ac:dyDescent="0.2">
      <c r="A117" s="69">
        <v>7</v>
      </c>
      <c r="B117" s="72"/>
      <c r="C117" s="75"/>
      <c r="D117" s="71" t="s">
        <v>50</v>
      </c>
      <c r="E117" s="78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169">
        <f ca="1">SUM(P118:T119)</f>
        <v>0</v>
      </c>
      <c r="Q117" s="170"/>
      <c r="R117" s="170"/>
      <c r="S117" s="170"/>
      <c r="T117" s="171"/>
      <c r="U117" s="169">
        <f ca="1">SUM(U118:X119)</f>
        <v>0</v>
      </c>
      <c r="V117" s="170"/>
      <c r="W117" s="170"/>
      <c r="X117" s="171"/>
      <c r="Y117" s="153">
        <f ca="1">SUM(Y118:AB119)</f>
        <v>0</v>
      </c>
      <c r="Z117" s="153"/>
      <c r="AA117" s="153"/>
      <c r="AB117" s="153"/>
      <c r="AC117" s="153">
        <f ca="1">SUM(AC118:AF119)</f>
        <v>0</v>
      </c>
      <c r="AD117" s="153"/>
      <c r="AE117" s="153"/>
      <c r="AF117" s="153"/>
      <c r="AG117" s="153">
        <f ca="1">SUM(AG118:AJ119)</f>
        <v>0</v>
      </c>
      <c r="AH117" s="153"/>
      <c r="AI117" s="153"/>
      <c r="AJ117" s="153"/>
      <c r="AQ117" s="18"/>
    </row>
    <row r="118" spans="1:43" ht="15" customHeight="1" x14ac:dyDescent="0.2">
      <c r="A118" s="69">
        <v>8</v>
      </c>
      <c r="B118" s="72"/>
      <c r="C118" s="71"/>
      <c r="D118" s="71"/>
      <c r="E118" s="71" t="s">
        <v>51</v>
      </c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142">
        <f ca="1">SUMIF(K72:Q100,_vst!B7,Y72:AB100)</f>
        <v>0</v>
      </c>
      <c r="Q118" s="143"/>
      <c r="R118" s="143"/>
      <c r="S118" s="143"/>
      <c r="T118" s="144"/>
      <c r="U118" s="122">
        <f ca="1">P118</f>
        <v>0</v>
      </c>
      <c r="V118" s="122"/>
      <c r="W118" s="122"/>
      <c r="X118" s="122"/>
      <c r="Y118" s="122">
        <f ca="1">SUMIF($K$72:$Q$100,_vst!B7,$AC$72:$AF$100)</f>
        <v>0</v>
      </c>
      <c r="Z118" s="122"/>
      <c r="AA118" s="122"/>
      <c r="AB118" s="122"/>
      <c r="AC118" s="122">
        <f ca="1">SUMIF(K72:Q100,_vst!B7,AG72:AJ100)</f>
        <v>0</v>
      </c>
      <c r="AD118" s="122"/>
      <c r="AE118" s="122"/>
      <c r="AF118" s="122"/>
      <c r="AG118" s="142">
        <f ca="1">SUMIF(K72:Q100,_vst!B7,AK72:AN100)</f>
        <v>0</v>
      </c>
      <c r="AH118" s="143"/>
      <c r="AI118" s="143"/>
      <c r="AJ118" s="144"/>
      <c r="AQ118" s="18"/>
    </row>
    <row r="119" spans="1:43" ht="15" customHeight="1" x14ac:dyDescent="0.2">
      <c r="A119" s="69">
        <v>9</v>
      </c>
      <c r="B119" s="72"/>
      <c r="C119" s="71"/>
      <c r="D119" s="79"/>
      <c r="E119" s="79" t="s">
        <v>52</v>
      </c>
      <c r="F119" s="71"/>
      <c r="G119" s="71"/>
      <c r="H119" s="71"/>
      <c r="I119" s="71"/>
      <c r="J119" s="71"/>
      <c r="K119" s="75"/>
      <c r="L119" s="75"/>
      <c r="M119" s="75"/>
      <c r="N119" s="75"/>
      <c r="O119" s="75"/>
      <c r="P119" s="142">
        <f ca="1">SUMIF(K72:Q100,_vst!B8,Y72:AB100)</f>
        <v>0</v>
      </c>
      <c r="Q119" s="143"/>
      <c r="R119" s="143"/>
      <c r="S119" s="143"/>
      <c r="T119" s="144"/>
      <c r="U119" s="122">
        <f ca="1">P119</f>
        <v>0</v>
      </c>
      <c r="V119" s="122"/>
      <c r="W119" s="122"/>
      <c r="X119" s="122"/>
      <c r="Y119" s="122">
        <f ca="1">SUMIF($K$72:$Q$100,_vst!B8,$AC$72:$AF$100)</f>
        <v>0</v>
      </c>
      <c r="Z119" s="122"/>
      <c r="AA119" s="122"/>
      <c r="AB119" s="122"/>
      <c r="AC119" s="122">
        <f ca="1">SUMIF(K72:Q100,_vst!B8,AG72:AJ100)</f>
        <v>0</v>
      </c>
      <c r="AD119" s="122"/>
      <c r="AE119" s="122"/>
      <c r="AF119" s="122"/>
      <c r="AG119" s="142">
        <f ca="1">SUMIF(K72:Q100,_vst!B8,AK72:AN100)</f>
        <v>0</v>
      </c>
      <c r="AH119" s="143"/>
      <c r="AI119" s="143"/>
      <c r="AJ119" s="144"/>
      <c r="AQ119" s="18"/>
    </row>
    <row r="120" spans="1:43" ht="15" customHeight="1" x14ac:dyDescent="0.2">
      <c r="A120" s="69">
        <v>10</v>
      </c>
      <c r="B120" s="180" t="s">
        <v>2</v>
      </c>
      <c r="C120" s="151"/>
      <c r="D120" s="151"/>
      <c r="E120" s="151"/>
      <c r="F120" s="151"/>
      <c r="G120" s="151"/>
      <c r="H120" s="151"/>
      <c r="I120" s="151"/>
      <c r="J120" s="151"/>
      <c r="K120" s="152"/>
      <c r="L120" s="152"/>
      <c r="M120" s="152"/>
      <c r="N120" s="152"/>
      <c r="O120" s="152"/>
      <c r="P120" s="142">
        <f ca="1">SUMIF(K72:Q100,_vst!B9,Y72:AB100)</f>
        <v>0</v>
      </c>
      <c r="Q120" s="143"/>
      <c r="R120" s="143"/>
      <c r="S120" s="143"/>
      <c r="T120" s="144"/>
      <c r="U120" s="123" t="s">
        <v>49</v>
      </c>
      <c r="V120" s="123"/>
      <c r="W120" s="123"/>
      <c r="X120" s="123"/>
      <c r="Y120" s="123" t="s">
        <v>49</v>
      </c>
      <c r="Z120" s="123"/>
      <c r="AA120" s="123"/>
      <c r="AB120" s="123"/>
      <c r="AC120" s="122">
        <f ca="1">SUMIF(K72:Q100,_vst!B9,AG72:AJ100)</f>
        <v>0</v>
      </c>
      <c r="AD120" s="122"/>
      <c r="AE120" s="122"/>
      <c r="AF120" s="122"/>
      <c r="AG120" s="142">
        <f ca="1">SUMIF(K72:Q100,_vst!B9,AK72:AN100)</f>
        <v>0</v>
      </c>
      <c r="AH120" s="143"/>
      <c r="AI120" s="143"/>
      <c r="AJ120" s="144"/>
      <c r="AQ120" s="18"/>
    </row>
    <row r="121" spans="1:43" ht="15" customHeight="1" x14ac:dyDescent="0.2">
      <c r="A121" s="69">
        <v>11</v>
      </c>
      <c r="B121" s="180" t="s">
        <v>3</v>
      </c>
      <c r="C121" s="151"/>
      <c r="D121" s="151"/>
      <c r="E121" s="151"/>
      <c r="F121" s="151"/>
      <c r="G121" s="151"/>
      <c r="H121" s="151"/>
      <c r="I121" s="151"/>
      <c r="J121" s="151"/>
      <c r="K121" s="152"/>
      <c r="L121" s="152"/>
      <c r="M121" s="152"/>
      <c r="N121" s="152"/>
      <c r="O121" s="152"/>
      <c r="P121" s="169">
        <f ca="1">SUM(P122:T123)</f>
        <v>0</v>
      </c>
      <c r="Q121" s="170"/>
      <c r="R121" s="170"/>
      <c r="S121" s="170"/>
      <c r="T121" s="171"/>
      <c r="U121" s="123" t="s">
        <v>49</v>
      </c>
      <c r="V121" s="123"/>
      <c r="W121" s="123"/>
      <c r="X121" s="123"/>
      <c r="Y121" s="123" t="s">
        <v>49</v>
      </c>
      <c r="Z121" s="123"/>
      <c r="AA121" s="123"/>
      <c r="AB121" s="123"/>
      <c r="AC121" s="153">
        <f ca="1">SUM(AC122:AF123)</f>
        <v>0</v>
      </c>
      <c r="AD121" s="153"/>
      <c r="AE121" s="153"/>
      <c r="AF121" s="153"/>
      <c r="AG121" s="153">
        <f ca="1">SUM(AG122:AJ123)</f>
        <v>0</v>
      </c>
      <c r="AH121" s="153"/>
      <c r="AI121" s="153"/>
      <c r="AJ121" s="153"/>
      <c r="AQ121" s="18"/>
    </row>
    <row r="122" spans="1:43" ht="15" customHeight="1" x14ac:dyDescent="0.2">
      <c r="A122" s="69">
        <v>12</v>
      </c>
      <c r="B122" s="80" t="s">
        <v>7</v>
      </c>
      <c r="C122" s="75"/>
      <c r="D122" s="71" t="s">
        <v>8</v>
      </c>
      <c r="E122" s="81"/>
      <c r="F122" s="151"/>
      <c r="G122" s="152"/>
      <c r="H122" s="152"/>
      <c r="I122" s="152"/>
      <c r="J122" s="152"/>
      <c r="K122" s="152"/>
      <c r="L122" s="152"/>
      <c r="M122" s="152"/>
      <c r="N122" s="152"/>
      <c r="O122" s="152"/>
      <c r="P122" s="142">
        <f ca="1">SUMIF(K72:Q100,_vst!B10,Y72:AB100)</f>
        <v>0</v>
      </c>
      <c r="Q122" s="143"/>
      <c r="R122" s="143"/>
      <c r="S122" s="143"/>
      <c r="T122" s="144"/>
      <c r="U122" s="123" t="s">
        <v>49</v>
      </c>
      <c r="V122" s="123"/>
      <c r="W122" s="123"/>
      <c r="X122" s="123"/>
      <c r="Y122" s="123" t="s">
        <v>49</v>
      </c>
      <c r="Z122" s="123"/>
      <c r="AA122" s="123"/>
      <c r="AB122" s="123"/>
      <c r="AC122" s="122">
        <f ca="1">SUMIF(K72:Q100,_vst!B10,AG72:AJ100)</f>
        <v>0</v>
      </c>
      <c r="AD122" s="122"/>
      <c r="AE122" s="122"/>
      <c r="AF122" s="122"/>
      <c r="AG122" s="142">
        <f ca="1">SUMIF(K72:Q100,_vst!B10,AK72:AN100)</f>
        <v>0</v>
      </c>
      <c r="AH122" s="143"/>
      <c r="AI122" s="143"/>
      <c r="AJ122" s="144"/>
      <c r="AQ122" s="18"/>
    </row>
    <row r="123" spans="1:43" ht="15" customHeight="1" x14ac:dyDescent="0.2">
      <c r="A123" s="69">
        <v>13</v>
      </c>
      <c r="B123" s="52"/>
      <c r="C123" s="82"/>
      <c r="D123" s="71" t="s">
        <v>4</v>
      </c>
      <c r="E123" s="83"/>
      <c r="F123" s="84"/>
      <c r="G123" s="82"/>
      <c r="H123" s="82"/>
      <c r="I123" s="82"/>
      <c r="J123" s="82"/>
      <c r="K123" s="82"/>
      <c r="L123" s="82"/>
      <c r="M123" s="82"/>
      <c r="N123" s="82"/>
      <c r="O123" s="85"/>
      <c r="P123" s="142">
        <f ca="1">SUMIF(K72:Q100,_vst!B11,Y72:AB100)</f>
        <v>0</v>
      </c>
      <c r="Q123" s="143"/>
      <c r="R123" s="143"/>
      <c r="S123" s="143"/>
      <c r="T123" s="144"/>
      <c r="U123" s="123" t="s">
        <v>49</v>
      </c>
      <c r="V123" s="123"/>
      <c r="W123" s="123"/>
      <c r="X123" s="123"/>
      <c r="Y123" s="123" t="s">
        <v>49</v>
      </c>
      <c r="Z123" s="123"/>
      <c r="AA123" s="123"/>
      <c r="AB123" s="123"/>
      <c r="AC123" s="122">
        <f ca="1">SUMIF(K72:Q100,_vst!B11,AG72:AJ100)</f>
        <v>0</v>
      </c>
      <c r="AD123" s="122"/>
      <c r="AE123" s="122"/>
      <c r="AF123" s="122"/>
      <c r="AG123" s="142">
        <f ca="1">SUMIF(K72:Q100,_vst!B11,AK72:AN100)</f>
        <v>0</v>
      </c>
      <c r="AH123" s="143"/>
      <c r="AI123" s="143"/>
      <c r="AJ123" s="144"/>
      <c r="AQ123" s="18"/>
    </row>
    <row r="124" spans="1:43" ht="15" customHeight="1" thickBot="1" x14ac:dyDescent="0.25">
      <c r="A124" s="69">
        <v>14</v>
      </c>
      <c r="B124" s="180" t="s">
        <v>5</v>
      </c>
      <c r="C124" s="151"/>
      <c r="D124" s="151"/>
      <c r="E124" s="151"/>
      <c r="F124" s="151"/>
      <c r="G124" s="151"/>
      <c r="H124" s="151"/>
      <c r="I124" s="151"/>
      <c r="J124" s="151"/>
      <c r="K124" s="152"/>
      <c r="L124" s="152"/>
      <c r="M124" s="152"/>
      <c r="N124" s="152"/>
      <c r="O124" s="152"/>
      <c r="P124" s="214">
        <f ca="1">SUMIF(K72:Q100,_vst!B12,Y72:AB100)</f>
        <v>0</v>
      </c>
      <c r="Q124" s="215"/>
      <c r="R124" s="215"/>
      <c r="S124" s="215"/>
      <c r="T124" s="216"/>
      <c r="U124" s="204" t="s">
        <v>49</v>
      </c>
      <c r="V124" s="204"/>
      <c r="W124" s="204"/>
      <c r="X124" s="204"/>
      <c r="Y124" s="204" t="s">
        <v>49</v>
      </c>
      <c r="Z124" s="204"/>
      <c r="AA124" s="204"/>
      <c r="AB124" s="204"/>
      <c r="AC124" s="158">
        <f ca="1">SUMIF(K72:Q100,_vst!B12,AG72:AJ100)</f>
        <v>0</v>
      </c>
      <c r="AD124" s="158"/>
      <c r="AE124" s="158"/>
      <c r="AF124" s="158"/>
      <c r="AG124" s="172">
        <f ca="1">SUMIF(K72:Q100,_vst!B12,AK72:AN100)</f>
        <v>0</v>
      </c>
      <c r="AH124" s="173"/>
      <c r="AI124" s="173"/>
      <c r="AJ124" s="174"/>
      <c r="AQ124" s="18"/>
    </row>
    <row r="125" spans="1:43" ht="15" customHeight="1" thickBot="1" x14ac:dyDescent="0.25">
      <c r="A125" s="32">
        <v>15</v>
      </c>
      <c r="B125" s="182" t="s">
        <v>6</v>
      </c>
      <c r="C125" s="183"/>
      <c r="D125" s="183"/>
      <c r="E125" s="183"/>
      <c r="F125" s="183"/>
      <c r="G125" s="183"/>
      <c r="H125" s="183"/>
      <c r="I125" s="183"/>
      <c r="J125" s="183"/>
      <c r="K125" s="243"/>
      <c r="L125" s="243"/>
      <c r="M125" s="243"/>
      <c r="N125" s="243"/>
      <c r="O125" s="243"/>
      <c r="P125" s="238">
        <f ca="1">P110+P111+P120+P121+P124</f>
        <v>0</v>
      </c>
      <c r="Q125" s="239"/>
      <c r="R125" s="239"/>
      <c r="S125" s="239"/>
      <c r="T125" s="240"/>
      <c r="U125" s="165">
        <f ca="1">U110+U111</f>
        <v>0</v>
      </c>
      <c r="V125" s="165"/>
      <c r="W125" s="165"/>
      <c r="X125" s="165"/>
      <c r="Y125" s="165">
        <f ca="1">Y110+Y111</f>
        <v>0</v>
      </c>
      <c r="Z125" s="165"/>
      <c r="AA125" s="165"/>
      <c r="AB125" s="165"/>
      <c r="AC125" s="165">
        <f ca="1">AC110+AC111+AC120+AC121+AC124</f>
        <v>0</v>
      </c>
      <c r="AD125" s="165"/>
      <c r="AE125" s="165"/>
      <c r="AF125" s="165"/>
      <c r="AG125" s="165">
        <f ca="1">AG110+AG111+AG120+AG121+AG124</f>
        <v>0</v>
      </c>
      <c r="AH125" s="165"/>
      <c r="AI125" s="165"/>
      <c r="AJ125" s="242"/>
    </row>
    <row r="126" spans="1:43" ht="15" customHeight="1" x14ac:dyDescent="0.25">
      <c r="H126" s="4"/>
      <c r="I126" s="4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7"/>
      <c r="AC126" s="7"/>
      <c r="AD126" s="7"/>
      <c r="AE126" s="23"/>
      <c r="AF126" s="23"/>
      <c r="AG126" s="23"/>
      <c r="AH126" s="23"/>
      <c r="AI126" s="7"/>
      <c r="AJ126" s="7"/>
      <c r="AK126" s="7"/>
      <c r="AL126" s="7"/>
      <c r="AM126" s="7"/>
      <c r="AN126" s="7"/>
      <c r="AO126" s="7"/>
      <c r="AP126" s="7"/>
    </row>
    <row r="127" spans="1:43" ht="15" customHeight="1" x14ac:dyDescent="0.2">
      <c r="A127" s="192" t="s">
        <v>110</v>
      </c>
      <c r="B127" s="193"/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4"/>
      <c r="N127" s="148" t="s">
        <v>20</v>
      </c>
      <c r="O127" s="148"/>
      <c r="P127" s="148"/>
      <c r="Q127" s="148"/>
      <c r="R127" s="148"/>
      <c r="S127" s="148" t="s">
        <v>21</v>
      </c>
      <c r="T127" s="148"/>
      <c r="U127" s="148"/>
      <c r="V127" s="148"/>
      <c r="W127" s="148"/>
      <c r="X127" s="148" t="s">
        <v>22</v>
      </c>
      <c r="Y127" s="148"/>
      <c r="Z127" s="148"/>
      <c r="AA127" s="148"/>
      <c r="AB127" s="148"/>
      <c r="AC127" s="63" t="str">
        <f ca="1">IF(AG128&lt;0,_vst!C8,"")</f>
        <v/>
      </c>
      <c r="AD127" s="24"/>
      <c r="AE127" s="24"/>
      <c r="AF127" s="24"/>
      <c r="AG127" s="24"/>
      <c r="AH127" s="24"/>
      <c r="AI127" s="7"/>
      <c r="AJ127" s="22"/>
      <c r="AK127" s="22"/>
      <c r="AL127" s="22"/>
      <c r="AM127" s="22"/>
      <c r="AN127" s="20"/>
      <c r="AO127" s="20"/>
      <c r="AP127" s="20"/>
    </row>
    <row r="128" spans="1:43" ht="15" customHeight="1" x14ac:dyDescent="0.2">
      <c r="A128" s="195"/>
      <c r="B128" s="196"/>
      <c r="C128" s="19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7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59" t="s">
        <v>105</v>
      </c>
      <c r="AD128" s="24"/>
      <c r="AE128" s="24"/>
      <c r="AG128" s="241">
        <f ca="1">Y125-N128-S128-X128</f>
        <v>0</v>
      </c>
      <c r="AH128" s="241"/>
      <c r="AI128" s="241"/>
      <c r="AJ128" s="241"/>
      <c r="AP128" s="21"/>
    </row>
    <row r="129" spans="1:80" ht="15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</row>
    <row r="130" spans="1:80" ht="15" customHeight="1" x14ac:dyDescent="0.2">
      <c r="A130" s="1"/>
      <c r="B130" s="8"/>
      <c r="C130" s="8"/>
      <c r="D130" s="8"/>
      <c r="E130" s="8"/>
      <c r="F130" s="8"/>
      <c r="G130" s="8"/>
      <c r="H130" s="8"/>
      <c r="I130" s="8"/>
      <c r="J130" s="7"/>
      <c r="K130" s="7"/>
      <c r="L130" s="7"/>
      <c r="M130" s="7"/>
      <c r="N130" s="86" t="s">
        <v>71</v>
      </c>
      <c r="O130" s="207">
        <f ca="1">IF(U125=0,0,Y125/U125)</f>
        <v>0</v>
      </c>
      <c r="P130" s="208"/>
      <c r="Q130" s="3" t="s">
        <v>53</v>
      </c>
      <c r="R130" s="3"/>
      <c r="T130" s="51" t="str">
        <f ca="1">IF(O130&gt;45%,_vst!$C$10,"")</f>
        <v/>
      </c>
      <c r="U130" s="60"/>
      <c r="V130" s="3"/>
      <c r="W130" s="3"/>
      <c r="X130" s="3"/>
      <c r="Y130" s="3"/>
      <c r="Z130" s="7"/>
      <c r="AA130" s="25"/>
      <c r="AB130" s="24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</row>
    <row r="131" spans="1:80" ht="3.75" customHeight="1" x14ac:dyDescent="0.2"/>
    <row r="132" spans="1:80" ht="15" customHeight="1" x14ac:dyDescent="0.25">
      <c r="H132" s="4"/>
      <c r="I132" s="4"/>
      <c r="J132" s="4"/>
      <c r="K132" s="5"/>
      <c r="L132" s="6"/>
      <c r="M132" s="6"/>
      <c r="N132" s="6"/>
      <c r="O132" s="6"/>
      <c r="P132" s="6"/>
      <c r="Q132" s="6"/>
      <c r="R132" s="6"/>
      <c r="T132" s="6"/>
      <c r="U132" s="6"/>
      <c r="V132" s="6"/>
      <c r="W132" s="6"/>
      <c r="X132" s="6"/>
      <c r="Y132" s="6"/>
      <c r="Z132" s="6"/>
      <c r="AA132" s="6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</row>
    <row r="133" spans="1:80" ht="15" customHeight="1" x14ac:dyDescent="0.2">
      <c r="A133" s="31" t="s">
        <v>178</v>
      </c>
      <c r="B133" s="10"/>
      <c r="O133" s="11"/>
    </row>
    <row r="134" spans="1:80" ht="8.1" customHeight="1" x14ac:dyDescent="0.2">
      <c r="A134" s="31"/>
      <c r="B134" s="10"/>
      <c r="O134" s="11"/>
    </row>
    <row r="135" spans="1:80" ht="15" customHeight="1" x14ac:dyDescent="0.2">
      <c r="A135" s="44" t="s">
        <v>195</v>
      </c>
      <c r="H135" s="44" t="s">
        <v>196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80" ht="15" customHeight="1" x14ac:dyDescent="0.2">
      <c r="A136" s="142">
        <f ca="1">Y125</f>
        <v>0</v>
      </c>
      <c r="B136" s="143"/>
      <c r="C136" s="143"/>
      <c r="D136" s="143"/>
      <c r="E136" s="144"/>
      <c r="F136" s="1"/>
      <c r="H136" s="1" t="s">
        <v>104</v>
      </c>
      <c r="I136" s="1"/>
      <c r="J136" s="1"/>
      <c r="K136" s="1"/>
      <c r="M136" s="149"/>
      <c r="N136" s="150"/>
      <c r="Q136" s="61"/>
      <c r="S136" s="68" t="s">
        <v>106</v>
      </c>
      <c r="T136" s="149"/>
      <c r="U136" s="150"/>
      <c r="W136" s="62"/>
      <c r="Y136" s="68" t="s">
        <v>107</v>
      </c>
      <c r="Z136" s="149"/>
      <c r="AA136" s="150"/>
    </row>
    <row r="137" spans="1:80" ht="3.75" customHeight="1" x14ac:dyDescent="0.2"/>
    <row r="138" spans="1:80" ht="15" customHeight="1" x14ac:dyDescent="0.2">
      <c r="A138" s="2" t="s">
        <v>147</v>
      </c>
      <c r="B138" s="9"/>
      <c r="C138" s="9"/>
      <c r="D138" s="9"/>
      <c r="E138" s="9"/>
      <c r="BL138" s="43"/>
      <c r="BP138" s="43"/>
      <c r="BQ138" s="43"/>
      <c r="BR138" s="43"/>
      <c r="BS138" s="43"/>
    </row>
    <row r="139" spans="1:80" s="1" customFormat="1" ht="15" customHeight="1" x14ac:dyDescent="0.2">
      <c r="A139" s="142">
        <f ca="1">AC125</f>
        <v>0</v>
      </c>
      <c r="B139" s="143"/>
      <c r="C139" s="143"/>
      <c r="D139" s="143"/>
      <c r="E139" s="14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1:80" ht="15" customHeight="1" x14ac:dyDescent="0.2">
      <c r="A140" s="2" t="s">
        <v>9</v>
      </c>
    </row>
    <row r="141" spans="1:80" ht="15" customHeight="1" x14ac:dyDescent="0.2">
      <c r="A141" s="119"/>
      <c r="B141" s="119"/>
      <c r="C141" s="119"/>
      <c r="D141" s="119"/>
      <c r="E141" s="119"/>
      <c r="F141" s="1"/>
    </row>
    <row r="142" spans="1:80" ht="15" customHeight="1" x14ac:dyDescent="0.2">
      <c r="A142" s="2" t="s">
        <v>10</v>
      </c>
    </row>
    <row r="143" spans="1:80" ht="15" customHeight="1" x14ac:dyDescent="0.2">
      <c r="A143" s="122">
        <f>SUM(V144:Z146)</f>
        <v>0</v>
      </c>
      <c r="B143" s="122"/>
      <c r="C143" s="122"/>
      <c r="D143" s="122"/>
      <c r="E143" s="122"/>
      <c r="F143" s="1"/>
      <c r="G143" s="182" t="s">
        <v>11</v>
      </c>
      <c r="H143" s="183"/>
      <c r="I143" s="183"/>
      <c r="J143" s="183"/>
      <c r="K143" s="183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45" t="s">
        <v>14</v>
      </c>
      <c r="W143" s="146"/>
      <c r="X143" s="146"/>
      <c r="Y143" s="146"/>
      <c r="Z143" s="147"/>
      <c r="AA143" s="148" t="s">
        <v>12</v>
      </c>
      <c r="AB143" s="148"/>
      <c r="AC143" s="148"/>
      <c r="AD143" s="148"/>
      <c r="AE143" s="148"/>
      <c r="AF143" s="148" t="s">
        <v>13</v>
      </c>
      <c r="AG143" s="148"/>
      <c r="AH143" s="148"/>
      <c r="AI143" s="148"/>
      <c r="AJ143" s="148"/>
      <c r="AP143" s="26"/>
      <c r="BD143" s="5"/>
      <c r="BE143" s="5"/>
      <c r="BF143" s="5"/>
      <c r="BG143" s="5"/>
      <c r="BU143" s="28"/>
      <c r="BV143" s="28"/>
      <c r="BW143" s="28"/>
      <c r="BX143" s="28"/>
      <c r="BY143" s="28"/>
      <c r="BZ143" s="28"/>
      <c r="CA143" s="28"/>
      <c r="CB143" s="28"/>
    </row>
    <row r="144" spans="1:80" ht="15" customHeight="1" x14ac:dyDescent="0.2">
      <c r="A144" s="9"/>
      <c r="B144" s="9"/>
      <c r="C144" s="9"/>
      <c r="D144" s="9"/>
      <c r="E144" s="9"/>
      <c r="G144" s="162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4"/>
      <c r="V144" s="159"/>
      <c r="W144" s="160"/>
      <c r="X144" s="160"/>
      <c r="Y144" s="160"/>
      <c r="Z144" s="161"/>
      <c r="AA144" s="166"/>
      <c r="AB144" s="167"/>
      <c r="AC144" s="167"/>
      <c r="AD144" s="167"/>
      <c r="AE144" s="168"/>
      <c r="AF144" s="120"/>
      <c r="AG144" s="121"/>
      <c r="AH144" s="121"/>
      <c r="AI144" s="121"/>
      <c r="AJ144" s="121"/>
      <c r="AP144" s="1"/>
      <c r="BD144" s="36"/>
      <c r="BE144" s="36"/>
      <c r="BF144" s="36"/>
      <c r="BG144" s="36"/>
      <c r="BU144" s="36"/>
      <c r="BV144" s="36"/>
      <c r="BW144" s="36"/>
      <c r="BX144" s="36"/>
      <c r="BY144" s="37"/>
      <c r="BZ144" s="36"/>
      <c r="CA144" s="36"/>
      <c r="CB144" s="36"/>
    </row>
    <row r="145" spans="1:81" ht="15" customHeight="1" x14ac:dyDescent="0.2">
      <c r="A145" s="9"/>
      <c r="B145" s="9"/>
      <c r="C145" s="9"/>
      <c r="D145" s="9"/>
      <c r="E145" s="9"/>
      <c r="G145" s="162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4"/>
      <c r="V145" s="159"/>
      <c r="W145" s="160"/>
      <c r="X145" s="160"/>
      <c r="Y145" s="160"/>
      <c r="Z145" s="161"/>
      <c r="AA145" s="120"/>
      <c r="AB145" s="121"/>
      <c r="AC145" s="121"/>
      <c r="AD145" s="121"/>
      <c r="AE145" s="121"/>
      <c r="AF145" s="120"/>
      <c r="AG145" s="121"/>
      <c r="AH145" s="121"/>
      <c r="AI145" s="121"/>
      <c r="AJ145" s="121"/>
      <c r="AP145" s="1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21"/>
      <c r="BP145" s="21"/>
      <c r="BQ145" s="21"/>
      <c r="BR145" s="21"/>
      <c r="BS145" s="21"/>
      <c r="BT145" s="37"/>
      <c r="BU145" s="36"/>
      <c r="BV145" s="36"/>
      <c r="BW145" s="36"/>
      <c r="BX145" s="36"/>
      <c r="BY145" s="37"/>
      <c r="BZ145" s="36"/>
      <c r="CA145" s="36"/>
      <c r="CB145" s="36"/>
    </row>
    <row r="146" spans="1:81" ht="15" customHeight="1" x14ac:dyDescent="0.2">
      <c r="G146" s="162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4"/>
      <c r="V146" s="159"/>
      <c r="W146" s="160"/>
      <c r="X146" s="160"/>
      <c r="Y146" s="160"/>
      <c r="Z146" s="161"/>
      <c r="AA146" s="120"/>
      <c r="AB146" s="121"/>
      <c r="AC146" s="121"/>
      <c r="AD146" s="121"/>
      <c r="AE146" s="121"/>
      <c r="AF146" s="120"/>
      <c r="AG146" s="121"/>
      <c r="AH146" s="121"/>
      <c r="AI146" s="121"/>
      <c r="AJ146" s="121"/>
      <c r="AP146" s="1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21"/>
      <c r="BP146" s="21"/>
      <c r="BQ146" s="21"/>
      <c r="BR146" s="21"/>
      <c r="BS146" s="21"/>
      <c r="BT146" s="37"/>
      <c r="BU146" s="36"/>
      <c r="BV146" s="36"/>
      <c r="BW146" s="36"/>
      <c r="BX146" s="36"/>
      <c r="BY146" s="37"/>
      <c r="BZ146" s="36"/>
      <c r="CA146" s="36"/>
      <c r="CB146" s="36"/>
    </row>
    <row r="147" spans="1:81" ht="15" customHeight="1" x14ac:dyDescent="0.2">
      <c r="A147" s="2" t="s">
        <v>15</v>
      </c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3"/>
      <c r="W147" s="13"/>
      <c r="X147" s="13"/>
      <c r="Y147" s="13"/>
      <c r="Z147" s="13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3"/>
      <c r="BP147" s="13"/>
      <c r="BQ147" s="13"/>
      <c r="BR147" s="13"/>
      <c r="BS147" s="13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</row>
    <row r="148" spans="1:81" ht="15" customHeight="1" x14ac:dyDescent="0.2">
      <c r="A148" s="122">
        <f>SUM(V149:Z151)</f>
        <v>0</v>
      </c>
      <c r="B148" s="122"/>
      <c r="C148" s="122"/>
      <c r="D148" s="122"/>
      <c r="E148" s="122"/>
      <c r="F148" s="1"/>
      <c r="G148" s="182" t="s">
        <v>16</v>
      </c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45" t="s">
        <v>23</v>
      </c>
      <c r="W148" s="146"/>
      <c r="X148" s="146"/>
      <c r="Y148" s="146"/>
      <c r="Z148" s="147"/>
      <c r="AA148" s="145" t="s">
        <v>17</v>
      </c>
      <c r="AB148" s="146"/>
      <c r="AC148" s="146"/>
      <c r="AD148" s="146"/>
      <c r="AE148" s="146"/>
      <c r="AF148" s="189"/>
      <c r="AG148" s="189"/>
      <c r="AH148" s="189"/>
      <c r="AI148" s="189"/>
      <c r="AJ148" s="190"/>
      <c r="AP148" s="27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9"/>
      <c r="BZ148" s="29"/>
      <c r="CA148" s="29"/>
      <c r="CB148" s="29"/>
      <c r="CC148" s="29"/>
    </row>
    <row r="149" spans="1:81" ht="15" customHeight="1" x14ac:dyDescent="0.2">
      <c r="G149" s="162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4"/>
      <c r="V149" s="159"/>
      <c r="W149" s="160"/>
      <c r="X149" s="160"/>
      <c r="Y149" s="160"/>
      <c r="Z149" s="161"/>
      <c r="AA149" s="162"/>
      <c r="AB149" s="163"/>
      <c r="AC149" s="163"/>
      <c r="AD149" s="163"/>
      <c r="AE149" s="163"/>
      <c r="AF149" s="163"/>
      <c r="AG149" s="163"/>
      <c r="AH149" s="163"/>
      <c r="AI149" s="163"/>
      <c r="AJ149" s="164"/>
      <c r="AP149" s="1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21"/>
      <c r="BP149" s="21"/>
      <c r="BQ149" s="21"/>
      <c r="BR149" s="21"/>
      <c r="BS149" s="21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</row>
    <row r="150" spans="1:81" ht="15" customHeight="1" x14ac:dyDescent="0.2">
      <c r="G150" s="162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4"/>
      <c r="V150" s="159"/>
      <c r="W150" s="160"/>
      <c r="X150" s="160"/>
      <c r="Y150" s="160"/>
      <c r="Z150" s="161"/>
      <c r="AA150" s="162"/>
      <c r="AB150" s="163"/>
      <c r="AC150" s="163"/>
      <c r="AD150" s="163"/>
      <c r="AE150" s="163"/>
      <c r="AF150" s="163"/>
      <c r="AG150" s="163"/>
      <c r="AH150" s="163"/>
      <c r="AI150" s="163"/>
      <c r="AJ150" s="164"/>
      <c r="AP150" s="1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21"/>
      <c r="BP150" s="21"/>
      <c r="BQ150" s="21"/>
      <c r="BR150" s="21"/>
      <c r="BS150" s="21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</row>
    <row r="151" spans="1:81" ht="15" customHeight="1" x14ac:dyDescent="0.2">
      <c r="G151" s="162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4"/>
      <c r="V151" s="159"/>
      <c r="W151" s="160"/>
      <c r="X151" s="160"/>
      <c r="Y151" s="160"/>
      <c r="Z151" s="161"/>
      <c r="AA151" s="162"/>
      <c r="AB151" s="163"/>
      <c r="AC151" s="163"/>
      <c r="AD151" s="163"/>
      <c r="AE151" s="163"/>
      <c r="AF151" s="163"/>
      <c r="AG151" s="163"/>
      <c r="AH151" s="163"/>
      <c r="AI151" s="163"/>
      <c r="AJ151" s="164"/>
      <c r="AP151" s="1"/>
      <c r="AT151" s="24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21"/>
      <c r="BP151" s="21"/>
      <c r="BQ151" s="21"/>
      <c r="BR151" s="21"/>
      <c r="BS151" s="21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</row>
    <row r="152" spans="1:81" ht="15" customHeight="1" x14ac:dyDescent="0.2">
      <c r="A152" s="2" t="s">
        <v>18</v>
      </c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3"/>
      <c r="W152" s="13"/>
      <c r="X152" s="13"/>
      <c r="Y152" s="13"/>
      <c r="Z152" s="13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3"/>
      <c r="BP152" s="13"/>
      <c r="BQ152" s="13"/>
      <c r="BR152" s="13"/>
      <c r="BS152" s="13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</row>
    <row r="153" spans="1:81" ht="15" customHeight="1" x14ac:dyDescent="0.2">
      <c r="A153" s="122">
        <f>SUM(V154:Z156)</f>
        <v>0</v>
      </c>
      <c r="B153" s="122"/>
      <c r="C153" s="122"/>
      <c r="D153" s="122"/>
      <c r="E153" s="122"/>
      <c r="F153" s="1"/>
      <c r="G153" s="182" t="s">
        <v>74</v>
      </c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45" t="s">
        <v>19</v>
      </c>
      <c r="W153" s="146"/>
      <c r="X153" s="146"/>
      <c r="Y153" s="146"/>
      <c r="Z153" s="147"/>
      <c r="AA153" s="148" t="s">
        <v>12</v>
      </c>
      <c r="AB153" s="148"/>
      <c r="AC153" s="148"/>
      <c r="AD153" s="148"/>
      <c r="AE153" s="148"/>
      <c r="AF153" s="148" t="s">
        <v>13</v>
      </c>
      <c r="AG153" s="148"/>
      <c r="AH153" s="148"/>
      <c r="AI153" s="148"/>
      <c r="AJ153" s="148"/>
      <c r="AP153" s="26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</row>
    <row r="154" spans="1:81" ht="15" customHeight="1" x14ac:dyDescent="0.2">
      <c r="G154" s="162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4"/>
      <c r="V154" s="159"/>
      <c r="W154" s="160"/>
      <c r="X154" s="160"/>
      <c r="Y154" s="160"/>
      <c r="Z154" s="161"/>
      <c r="AA154" s="120"/>
      <c r="AB154" s="121"/>
      <c r="AC154" s="121"/>
      <c r="AD154" s="121"/>
      <c r="AE154" s="121"/>
      <c r="AF154" s="120"/>
      <c r="AG154" s="121"/>
      <c r="AH154" s="121"/>
      <c r="AI154" s="121"/>
      <c r="AJ154" s="121"/>
      <c r="AP154" s="1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21"/>
      <c r="BP154" s="21"/>
      <c r="BQ154" s="21"/>
      <c r="BR154" s="21"/>
      <c r="BS154" s="21"/>
      <c r="BT154" s="37"/>
      <c r="BU154" s="36"/>
      <c r="BV154" s="36"/>
      <c r="BW154" s="36"/>
      <c r="BX154" s="36"/>
      <c r="BY154" s="37"/>
      <c r="BZ154" s="36"/>
      <c r="CA154" s="36"/>
      <c r="CB154" s="36"/>
      <c r="CC154" s="36"/>
    </row>
    <row r="155" spans="1:81" ht="15" customHeight="1" x14ac:dyDescent="0.2">
      <c r="G155" s="162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4"/>
      <c r="V155" s="159"/>
      <c r="W155" s="160"/>
      <c r="X155" s="160"/>
      <c r="Y155" s="160"/>
      <c r="Z155" s="161"/>
      <c r="AA155" s="120"/>
      <c r="AB155" s="121"/>
      <c r="AC155" s="121"/>
      <c r="AD155" s="121"/>
      <c r="AE155" s="121"/>
      <c r="AF155" s="120"/>
      <c r="AG155" s="121"/>
      <c r="AH155" s="121"/>
      <c r="AI155" s="121"/>
      <c r="AJ155" s="121"/>
      <c r="AP155" s="1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21"/>
      <c r="BP155" s="21"/>
      <c r="BQ155" s="21"/>
      <c r="BR155" s="21"/>
      <c r="BS155" s="21"/>
      <c r="BT155" s="37"/>
      <c r="BU155" s="36"/>
      <c r="BV155" s="36"/>
      <c r="BW155" s="36"/>
      <c r="BX155" s="36"/>
      <c r="BY155" s="37"/>
      <c r="BZ155" s="36"/>
      <c r="CA155" s="36"/>
      <c r="CB155" s="36"/>
      <c r="CC155" s="36"/>
    </row>
    <row r="156" spans="1:81" ht="15" customHeight="1" x14ac:dyDescent="0.2">
      <c r="A156" s="175" t="s">
        <v>45</v>
      </c>
      <c r="B156" s="175"/>
      <c r="G156" s="162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4"/>
      <c r="V156" s="159"/>
      <c r="W156" s="160"/>
      <c r="X156" s="160"/>
      <c r="Y156" s="160"/>
      <c r="Z156" s="161"/>
      <c r="AA156" s="120"/>
      <c r="AB156" s="121"/>
      <c r="AC156" s="121"/>
      <c r="AD156" s="121"/>
      <c r="AE156" s="121"/>
      <c r="AF156" s="120"/>
      <c r="AG156" s="121"/>
      <c r="AH156" s="121"/>
      <c r="AI156" s="121"/>
      <c r="AJ156" s="121"/>
      <c r="AP156" s="1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21"/>
      <c r="BP156" s="21"/>
      <c r="BQ156" s="21"/>
      <c r="BR156" s="21"/>
      <c r="BS156" s="21"/>
      <c r="BT156" s="37"/>
      <c r="BU156" s="36"/>
      <c r="BV156" s="36"/>
      <c r="BW156" s="36"/>
      <c r="BX156" s="36"/>
      <c r="BY156" s="37"/>
      <c r="BZ156" s="36"/>
      <c r="CA156" s="36"/>
      <c r="CB156" s="36"/>
      <c r="CC156" s="36"/>
    </row>
    <row r="157" spans="1:81" ht="7.5" customHeight="1" x14ac:dyDescent="0.2">
      <c r="A157" s="176"/>
      <c r="B157" s="176"/>
    </row>
    <row r="158" spans="1:81" ht="15" customHeight="1" x14ac:dyDescent="0.2">
      <c r="A158" s="153">
        <f ca="1">SUM(A141,A136,A139,A143,A148,A153)</f>
        <v>0</v>
      </c>
      <c r="B158" s="153"/>
      <c r="C158" s="153"/>
      <c r="D158" s="153"/>
      <c r="E158" s="153"/>
      <c r="F158" s="59" t="s">
        <v>105</v>
      </c>
      <c r="G158" s="24"/>
      <c r="H158" s="24"/>
      <c r="J158" s="217">
        <f ca="1">P125-A158</f>
        <v>0</v>
      </c>
      <c r="K158" s="217"/>
      <c r="L158" s="217"/>
      <c r="M158" s="217"/>
      <c r="N158" s="66" t="str">
        <f ca="1">IF(J158&lt;(-0.1),_vst!$C$6,"")</f>
        <v/>
      </c>
      <c r="O158" s="65"/>
      <c r="S158" s="12"/>
      <c r="T158" s="12"/>
      <c r="U158" s="12"/>
      <c r="V158" s="12"/>
      <c r="W158" s="12"/>
      <c r="X158" s="12"/>
      <c r="Y158" s="12"/>
      <c r="Z158" s="12"/>
      <c r="AA158" s="12"/>
      <c r="AB158" s="13"/>
      <c r="AC158" s="13"/>
      <c r="AD158" s="13"/>
      <c r="AE158" s="13"/>
      <c r="AF158" s="13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R158" s="19">
        <f ca="1">IF(A158=0,0,IF(A158&lt;P125,1,0))</f>
        <v>0</v>
      </c>
      <c r="AS158" s="2" t="s">
        <v>66</v>
      </c>
    </row>
    <row r="159" spans="1:81" ht="7.5" customHeight="1" x14ac:dyDescent="0.2"/>
    <row r="160" spans="1:81" ht="7.5" customHeight="1" x14ac:dyDescent="0.2"/>
    <row r="161" spans="1:42" ht="17.25" customHeight="1" x14ac:dyDescent="0.25">
      <c r="A161" s="205" t="s">
        <v>203</v>
      </c>
      <c r="B161" s="205"/>
      <c r="C161" s="205"/>
      <c r="D161" s="205"/>
      <c r="E161" s="205"/>
      <c r="F161" s="205"/>
      <c r="G161" s="205"/>
      <c r="H161" s="205"/>
      <c r="I161" s="205"/>
      <c r="J161" s="205"/>
      <c r="K161" s="205"/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6"/>
      <c r="W161" s="206"/>
    </row>
    <row r="162" spans="1:42" ht="15" customHeight="1" x14ac:dyDescent="0.2">
      <c r="A162" s="246" t="s">
        <v>158</v>
      </c>
      <c r="B162" s="247"/>
      <c r="C162" s="247"/>
      <c r="D162" s="247"/>
      <c r="E162" s="247"/>
      <c r="F162" s="247"/>
      <c r="G162" s="247"/>
      <c r="H162" s="247"/>
      <c r="I162" s="247"/>
      <c r="J162" s="247"/>
      <c r="K162" s="247"/>
      <c r="L162" s="247"/>
      <c r="M162" s="248"/>
      <c r="N162" s="248"/>
      <c r="O162" s="248"/>
      <c r="P162" s="145" t="s">
        <v>159</v>
      </c>
      <c r="Q162" s="146"/>
      <c r="R162" s="146"/>
      <c r="S162" s="146"/>
      <c r="T162" s="147"/>
      <c r="U162" s="246" t="s">
        <v>160</v>
      </c>
      <c r="V162" s="247"/>
      <c r="W162" s="247"/>
      <c r="X162" s="247"/>
      <c r="Y162" s="247"/>
      <c r="Z162" s="247"/>
      <c r="AA162" s="247"/>
      <c r="AB162" s="247"/>
      <c r="AC162" s="247"/>
      <c r="AD162" s="247"/>
      <c r="AE162" s="247"/>
      <c r="AF162" s="247"/>
      <c r="AG162" s="248"/>
      <c r="AH162" s="248"/>
      <c r="AI162" s="248"/>
    </row>
    <row r="163" spans="1:42" ht="15" customHeight="1" x14ac:dyDescent="0.2">
      <c r="A163" s="244"/>
      <c r="B163" s="244"/>
      <c r="C163" s="244"/>
      <c r="D163" s="244"/>
      <c r="E163" s="244"/>
      <c r="F163" s="244"/>
      <c r="G163" s="244"/>
      <c r="H163" s="244"/>
      <c r="I163" s="244"/>
      <c r="J163" s="244"/>
      <c r="K163" s="244"/>
      <c r="L163" s="244"/>
      <c r="M163" s="244"/>
      <c r="N163" s="244"/>
      <c r="O163" s="244"/>
      <c r="P163" s="245"/>
      <c r="Q163" s="245"/>
      <c r="R163" s="245"/>
      <c r="S163" s="245"/>
      <c r="T163" s="245"/>
      <c r="U163" s="244"/>
      <c r="V163" s="244"/>
      <c r="W163" s="244"/>
      <c r="X163" s="244"/>
      <c r="Y163" s="244"/>
      <c r="Z163" s="244"/>
      <c r="AA163" s="244"/>
      <c r="AB163" s="244"/>
      <c r="AC163" s="244"/>
      <c r="AD163" s="244"/>
      <c r="AE163" s="244"/>
      <c r="AF163" s="244"/>
      <c r="AG163" s="244"/>
      <c r="AH163" s="244"/>
      <c r="AI163" s="244"/>
    </row>
    <row r="164" spans="1:42" ht="15" customHeight="1" x14ac:dyDescent="0.2">
      <c r="A164" s="244"/>
      <c r="B164" s="244"/>
      <c r="C164" s="244"/>
      <c r="D164" s="244"/>
      <c r="E164" s="244"/>
      <c r="F164" s="244"/>
      <c r="G164" s="244"/>
      <c r="H164" s="244"/>
      <c r="I164" s="244"/>
      <c r="J164" s="244"/>
      <c r="K164" s="244"/>
      <c r="L164" s="244"/>
      <c r="M164" s="244"/>
      <c r="N164" s="244"/>
      <c r="O164" s="244"/>
      <c r="P164" s="245"/>
      <c r="Q164" s="245"/>
      <c r="R164" s="245"/>
      <c r="S164" s="245"/>
      <c r="T164" s="245"/>
      <c r="U164" s="244"/>
      <c r="V164" s="244"/>
      <c r="W164" s="244"/>
      <c r="X164" s="244"/>
      <c r="Y164" s="244"/>
      <c r="Z164" s="244"/>
      <c r="AA164" s="244"/>
      <c r="AB164" s="244"/>
      <c r="AC164" s="244"/>
      <c r="AD164" s="244"/>
      <c r="AE164" s="244"/>
      <c r="AF164" s="244"/>
      <c r="AG164" s="244"/>
      <c r="AH164" s="244"/>
      <c r="AI164" s="244"/>
    </row>
    <row r="165" spans="1:42" ht="15" customHeight="1" x14ac:dyDescent="0.2">
      <c r="A165" s="244"/>
      <c r="B165" s="244"/>
      <c r="C165" s="244"/>
      <c r="D165" s="244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5"/>
      <c r="Q165" s="245"/>
      <c r="R165" s="245"/>
      <c r="S165" s="245"/>
      <c r="T165" s="245"/>
      <c r="U165" s="244"/>
      <c r="V165" s="244"/>
      <c r="W165" s="244"/>
      <c r="X165" s="244"/>
      <c r="Y165" s="244"/>
      <c r="Z165" s="244"/>
      <c r="AA165" s="244"/>
      <c r="AB165" s="244"/>
      <c r="AC165" s="244"/>
      <c r="AD165" s="244"/>
      <c r="AE165" s="244"/>
      <c r="AF165" s="244"/>
      <c r="AG165" s="244"/>
      <c r="AH165" s="244"/>
      <c r="AI165" s="244"/>
    </row>
    <row r="166" spans="1:42" ht="15" customHeight="1" x14ac:dyDescent="0.2">
      <c r="A166" s="244"/>
      <c r="B166" s="244"/>
      <c r="C166" s="244"/>
      <c r="D166" s="244"/>
      <c r="E166" s="244"/>
      <c r="F166" s="244"/>
      <c r="G166" s="244"/>
      <c r="H166" s="244"/>
      <c r="I166" s="244"/>
      <c r="J166" s="244"/>
      <c r="K166" s="244"/>
      <c r="L166" s="244"/>
      <c r="M166" s="244"/>
      <c r="N166" s="244"/>
      <c r="O166" s="244"/>
      <c r="P166" s="245"/>
      <c r="Q166" s="245"/>
      <c r="R166" s="245"/>
      <c r="S166" s="245"/>
      <c r="T166" s="245"/>
      <c r="U166" s="244"/>
      <c r="V166" s="244"/>
      <c r="W166" s="244"/>
      <c r="X166" s="244"/>
      <c r="Y166" s="244"/>
      <c r="Z166" s="244"/>
      <c r="AA166" s="244"/>
      <c r="AB166" s="244"/>
      <c r="AC166" s="244"/>
      <c r="AD166" s="244"/>
      <c r="AE166" s="244"/>
      <c r="AF166" s="244"/>
      <c r="AG166" s="244"/>
      <c r="AH166" s="244"/>
      <c r="AI166" s="244"/>
    </row>
    <row r="167" spans="1:42" ht="15" customHeight="1" x14ac:dyDescent="0.2">
      <c r="A167" s="244"/>
      <c r="B167" s="244"/>
      <c r="C167" s="244"/>
      <c r="D167" s="244"/>
      <c r="E167" s="244"/>
      <c r="F167" s="244"/>
      <c r="G167" s="244"/>
      <c r="H167" s="244"/>
      <c r="I167" s="244"/>
      <c r="J167" s="244"/>
      <c r="K167" s="244"/>
      <c r="L167" s="244"/>
      <c r="M167" s="244"/>
      <c r="N167" s="244"/>
      <c r="O167" s="244"/>
      <c r="P167" s="245"/>
      <c r="Q167" s="245"/>
      <c r="R167" s="245"/>
      <c r="S167" s="245"/>
      <c r="T167" s="245"/>
      <c r="U167" s="244"/>
      <c r="V167" s="244"/>
      <c r="W167" s="244"/>
      <c r="X167" s="244"/>
      <c r="Y167" s="244"/>
      <c r="Z167" s="244"/>
      <c r="AA167" s="244"/>
      <c r="AB167" s="244"/>
      <c r="AC167" s="244"/>
      <c r="AD167" s="244"/>
      <c r="AE167" s="244"/>
      <c r="AF167" s="244"/>
      <c r="AG167" s="244"/>
      <c r="AH167" s="244"/>
      <c r="AI167" s="244"/>
    </row>
    <row r="169" spans="1:42" ht="15" customHeight="1" x14ac:dyDescent="0.25">
      <c r="A169" s="205" t="s">
        <v>204</v>
      </c>
      <c r="B169" s="205"/>
      <c r="C169" s="205"/>
      <c r="D169" s="205"/>
      <c r="E169" s="205"/>
      <c r="F169" s="205"/>
      <c r="G169" s="205"/>
      <c r="H169" s="205"/>
      <c r="I169" s="205"/>
      <c r="J169" s="205"/>
      <c r="K169" s="205"/>
      <c r="L169" s="206"/>
      <c r="M169" s="206"/>
      <c r="N169" s="206"/>
      <c r="O169" s="206"/>
      <c r="P169" s="206"/>
      <c r="Q169" s="206"/>
      <c r="R169" s="206"/>
      <c r="S169" s="206"/>
      <c r="T169" s="206"/>
      <c r="U169" s="206"/>
      <c r="V169" s="206"/>
      <c r="W169" s="206"/>
      <c r="X169" s="206"/>
      <c r="Y169" s="206"/>
      <c r="Z169" s="206"/>
      <c r="AA169" s="206"/>
      <c r="AB169" s="206"/>
      <c r="AC169" s="206"/>
      <c r="AD169" s="206"/>
      <c r="AE169" s="13"/>
      <c r="AF169" s="13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</row>
    <row r="170" spans="1:42" ht="12" x14ac:dyDescent="0.2">
      <c r="A170" s="94"/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4"/>
      <c r="AD170" s="94"/>
      <c r="AE170" s="94"/>
      <c r="AF170" s="94"/>
      <c r="AG170" s="94"/>
      <c r="AH170" s="94"/>
      <c r="AI170" s="94"/>
    </row>
    <row r="171" spans="1:42" ht="38.25" customHeight="1" x14ac:dyDescent="0.2">
      <c r="A171" s="55"/>
      <c r="B171" s="107" t="s">
        <v>200</v>
      </c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  <c r="AB171" s="107"/>
      <c r="AC171" s="107"/>
      <c r="AD171" s="107"/>
      <c r="AE171" s="107"/>
      <c r="AF171" s="107"/>
      <c r="AG171" s="107"/>
      <c r="AH171" s="107"/>
      <c r="AI171" s="107"/>
      <c r="AJ171" s="96"/>
    </row>
    <row r="172" spans="1:42" ht="50.25" customHeight="1" x14ac:dyDescent="0.2">
      <c r="A172" s="55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/>
      <c r="AF172" s="107"/>
      <c r="AG172" s="107"/>
      <c r="AH172" s="107"/>
      <c r="AI172" s="107"/>
      <c r="AJ172" s="96"/>
    </row>
    <row r="173" spans="1:42" ht="15" customHeight="1" x14ac:dyDescent="0.2">
      <c r="A173" s="94"/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  <c r="AD173" s="94"/>
      <c r="AE173" s="94"/>
      <c r="AF173" s="94"/>
      <c r="AG173" s="94"/>
      <c r="AH173" s="94"/>
      <c r="AI173" s="94"/>
    </row>
    <row r="174" spans="1:42" s="48" customFormat="1" ht="15" customHeight="1" x14ac:dyDescent="0.2">
      <c r="A174" s="30" t="s">
        <v>89</v>
      </c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"/>
      <c r="P174" s="30" t="s">
        <v>90</v>
      </c>
      <c r="Q174" s="212"/>
      <c r="R174" s="213"/>
      <c r="S174" s="213"/>
      <c r="T174" s="213"/>
      <c r="U174" s="213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2" ht="8.1" customHeight="1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42" ht="12" customHeight="1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ht="24" customHeight="1" x14ac:dyDescent="0.25">
      <c r="A177" s="198" t="s">
        <v>92</v>
      </c>
      <c r="B177" s="199"/>
      <c r="C177" s="199"/>
      <c r="D177" s="199"/>
      <c r="E177" s="199"/>
      <c r="F177" s="199"/>
      <c r="G177" s="199"/>
      <c r="H177" s="199"/>
      <c r="I177" s="200"/>
      <c r="J177" s="198" t="s">
        <v>193</v>
      </c>
      <c r="K177" s="199"/>
      <c r="L177" s="199"/>
      <c r="M177" s="199"/>
      <c r="N177" s="199"/>
      <c r="O177" s="199"/>
      <c r="P177" s="199"/>
      <c r="Q177" s="201" t="s">
        <v>93</v>
      </c>
      <c r="R177" s="201"/>
      <c r="S177" s="201"/>
      <c r="T177" s="201"/>
      <c r="U177" s="201"/>
      <c r="V177" s="201"/>
      <c r="W177" s="201"/>
      <c r="X177" s="201"/>
      <c r="Y177" s="202"/>
      <c r="Z177" s="202"/>
      <c r="AA177" s="202"/>
      <c r="AB177" s="202"/>
      <c r="AC177" s="202"/>
      <c r="AD177" s="202"/>
    </row>
    <row r="178" spans="1:30" ht="36" customHeight="1" x14ac:dyDescent="0.25">
      <c r="A178" s="209"/>
      <c r="B178" s="210"/>
      <c r="C178" s="210"/>
      <c r="D178" s="210"/>
      <c r="E178" s="210"/>
      <c r="F178" s="210"/>
      <c r="G178" s="210"/>
      <c r="H178" s="210"/>
      <c r="I178" s="210"/>
      <c r="J178" s="211"/>
      <c r="K178" s="211"/>
      <c r="L178" s="211"/>
      <c r="M178" s="211"/>
      <c r="N178" s="211"/>
      <c r="O178" s="211"/>
      <c r="P178" s="211"/>
      <c r="Q178" s="211"/>
      <c r="R178" s="211"/>
      <c r="S178" s="211"/>
      <c r="T178" s="211"/>
      <c r="U178" s="211"/>
      <c r="V178" s="211"/>
      <c r="W178" s="211"/>
      <c r="X178" s="211"/>
      <c r="Y178" s="211"/>
      <c r="Z178" s="211"/>
      <c r="AA178" s="211"/>
      <c r="AB178" s="211"/>
      <c r="AC178" s="211"/>
      <c r="AD178" s="211"/>
    </row>
    <row r="179" spans="1:30" ht="36" customHeight="1" x14ac:dyDescent="0.25">
      <c r="A179" s="209"/>
      <c r="B179" s="210"/>
      <c r="C179" s="210"/>
      <c r="D179" s="210"/>
      <c r="E179" s="210"/>
      <c r="F179" s="210"/>
      <c r="G179" s="210"/>
      <c r="H179" s="210"/>
      <c r="I179" s="210"/>
      <c r="J179" s="211"/>
      <c r="K179" s="211"/>
      <c r="L179" s="211"/>
      <c r="M179" s="211"/>
      <c r="N179" s="211"/>
      <c r="O179" s="211"/>
      <c r="P179" s="211"/>
      <c r="Q179" s="211"/>
      <c r="R179" s="211"/>
      <c r="S179" s="211"/>
      <c r="T179" s="211"/>
      <c r="U179" s="211"/>
      <c r="V179" s="211"/>
      <c r="W179" s="211"/>
      <c r="X179" s="211"/>
      <c r="Y179" s="211"/>
      <c r="Z179" s="211"/>
      <c r="AA179" s="211"/>
      <c r="AB179" s="211"/>
      <c r="AC179" s="211"/>
      <c r="AD179" s="211"/>
    </row>
    <row r="180" spans="1:30" ht="36" customHeight="1" x14ac:dyDescent="0.25">
      <c r="A180" s="209"/>
      <c r="B180" s="210"/>
      <c r="C180" s="210"/>
      <c r="D180" s="210"/>
      <c r="E180" s="210"/>
      <c r="F180" s="210"/>
      <c r="G180" s="210"/>
      <c r="H180" s="210"/>
      <c r="I180" s="210"/>
      <c r="J180" s="211"/>
      <c r="K180" s="211"/>
      <c r="L180" s="211"/>
      <c r="M180" s="211"/>
      <c r="N180" s="211"/>
      <c r="O180" s="211"/>
      <c r="P180" s="211"/>
      <c r="Q180" s="211"/>
      <c r="R180" s="211"/>
      <c r="S180" s="211"/>
      <c r="T180" s="211"/>
      <c r="U180" s="211"/>
      <c r="V180" s="211"/>
      <c r="W180" s="211"/>
      <c r="X180" s="211"/>
      <c r="Y180" s="211"/>
      <c r="Z180" s="211"/>
      <c r="AA180" s="211"/>
      <c r="AB180" s="211"/>
      <c r="AC180" s="211"/>
      <c r="AD180" s="211"/>
    </row>
    <row r="181" spans="1:30" ht="12" x14ac:dyDescent="0.2">
      <c r="A181" s="102" t="s">
        <v>197</v>
      </c>
    </row>
    <row r="182" spans="1:30" ht="12" x14ac:dyDescent="0.2"/>
    <row r="183" spans="1:30" ht="12" x14ac:dyDescent="0.2"/>
  </sheetData>
  <sheetProtection algorithmName="SHA-512" hashValue="aFFNP3GN4wPzHXcoFnoJBfCIa68CbBpI0hJz3iMAK/fbXwzV8qNMb58SQH3gwMyQs4RtQVUn0uh9CtxxrjJqfg==" saltValue="jyoFaflZPMC033RZE+/X9Q==" spinCount="100000" sheet="1" formatRows="0" selectLockedCells="1"/>
  <mergeCells count="476">
    <mergeCell ref="A161:W161"/>
    <mergeCell ref="A162:O162"/>
    <mergeCell ref="P162:T162"/>
    <mergeCell ref="U162:AI162"/>
    <mergeCell ref="A163:O163"/>
    <mergeCell ref="P163:T163"/>
    <mergeCell ref="U163:AI163"/>
    <mergeCell ref="A164:O164"/>
    <mergeCell ref="P164:T164"/>
    <mergeCell ref="U164:AI164"/>
    <mergeCell ref="A165:O165"/>
    <mergeCell ref="P165:T165"/>
    <mergeCell ref="U165:AI165"/>
    <mergeCell ref="A166:O166"/>
    <mergeCell ref="P166:T166"/>
    <mergeCell ref="U166:AI166"/>
    <mergeCell ref="A167:O167"/>
    <mergeCell ref="P167:T167"/>
    <mergeCell ref="U167:AI167"/>
    <mergeCell ref="N127:R127"/>
    <mergeCell ref="N128:R128"/>
    <mergeCell ref="S127:W127"/>
    <mergeCell ref="S128:W128"/>
    <mergeCell ref="X127:AB127"/>
    <mergeCell ref="X128:AB128"/>
    <mergeCell ref="P125:T125"/>
    <mergeCell ref="AG128:AJ128"/>
    <mergeCell ref="P110:T110"/>
    <mergeCell ref="P111:T111"/>
    <mergeCell ref="P112:T112"/>
    <mergeCell ref="AG125:AJ125"/>
    <mergeCell ref="Y122:AB122"/>
    <mergeCell ref="Y123:AB123"/>
    <mergeCell ref="AG112:AJ112"/>
    <mergeCell ref="AG113:AJ113"/>
    <mergeCell ref="AC112:AF112"/>
    <mergeCell ref="U114:X114"/>
    <mergeCell ref="P116:T116"/>
    <mergeCell ref="B124:O124"/>
    <mergeCell ref="B125:O125"/>
    <mergeCell ref="A8:AN8"/>
    <mergeCell ref="B47:AN47"/>
    <mergeCell ref="B48:AN48"/>
    <mergeCell ref="B50:AN50"/>
    <mergeCell ref="B51:AN51"/>
    <mergeCell ref="B53:AN53"/>
    <mergeCell ref="B54:AN54"/>
    <mergeCell ref="B56:AN56"/>
    <mergeCell ref="B57:AN57"/>
    <mergeCell ref="B13:AN13"/>
    <mergeCell ref="B14:AN14"/>
    <mergeCell ref="B31:AN31"/>
    <mergeCell ref="B32:AN32"/>
    <mergeCell ref="B34:AN34"/>
    <mergeCell ref="B35:AN35"/>
    <mergeCell ref="B37:AN37"/>
    <mergeCell ref="B38:AN38"/>
    <mergeCell ref="B40:AN40"/>
    <mergeCell ref="B41:AN41"/>
    <mergeCell ref="B43:AN43"/>
    <mergeCell ref="B44:AN44"/>
    <mergeCell ref="K96:Q96"/>
    <mergeCell ref="R105:AN105"/>
    <mergeCell ref="K100:Q100"/>
    <mergeCell ref="AK100:AN100"/>
    <mergeCell ref="AG109:AJ109"/>
    <mergeCell ref="AG110:AJ110"/>
    <mergeCell ref="AG111:AJ111"/>
    <mergeCell ref="AC99:AF99"/>
    <mergeCell ref="AK97:AN97"/>
    <mergeCell ref="AK101:AN101"/>
    <mergeCell ref="AK102:AN102"/>
    <mergeCell ref="K97:Q97"/>
    <mergeCell ref="Y99:AB99"/>
    <mergeCell ref="AC109:AF109"/>
    <mergeCell ref="Y110:AB110"/>
    <mergeCell ref="Y111:AB111"/>
    <mergeCell ref="U109:X109"/>
    <mergeCell ref="U110:X110"/>
    <mergeCell ref="AC101:AF101"/>
    <mergeCell ref="AG99:AJ99"/>
    <mergeCell ref="AK99:AN99"/>
    <mergeCell ref="U111:X111"/>
    <mergeCell ref="A65:AJ65"/>
    <mergeCell ref="B62:AN62"/>
    <mergeCell ref="B63:AN63"/>
    <mergeCell ref="B26:AN26"/>
    <mergeCell ref="R18:S18"/>
    <mergeCell ref="AI23:AJ23"/>
    <mergeCell ref="B21:AN21"/>
    <mergeCell ref="B28:AN28"/>
    <mergeCell ref="B29:AN29"/>
    <mergeCell ref="B59:AN59"/>
    <mergeCell ref="B60:AN60"/>
    <mergeCell ref="A178:I178"/>
    <mergeCell ref="J178:P178"/>
    <mergeCell ref="Q178:AD180"/>
    <mergeCell ref="A179:I179"/>
    <mergeCell ref="J179:P179"/>
    <mergeCell ref="A180:I180"/>
    <mergeCell ref="J180:P180"/>
    <mergeCell ref="Q174:U174"/>
    <mergeCell ref="P123:T123"/>
    <mergeCell ref="P124:T124"/>
    <mergeCell ref="J158:M158"/>
    <mergeCell ref="G143:U143"/>
    <mergeCell ref="G148:U148"/>
    <mergeCell ref="G153:U153"/>
    <mergeCell ref="G144:U144"/>
    <mergeCell ref="G145:U145"/>
    <mergeCell ref="G146:U146"/>
    <mergeCell ref="G149:U149"/>
    <mergeCell ref="G150:U150"/>
    <mergeCell ref="G151:U151"/>
    <mergeCell ref="G154:U154"/>
    <mergeCell ref="G155:U155"/>
    <mergeCell ref="G156:U156"/>
    <mergeCell ref="B174:N174"/>
    <mergeCell ref="A177:I177"/>
    <mergeCell ref="J177:P177"/>
    <mergeCell ref="Q177:AD177"/>
    <mergeCell ref="U118:X118"/>
    <mergeCell ref="Y119:AB119"/>
    <mergeCell ref="AC110:AF110"/>
    <mergeCell ref="P113:T113"/>
    <mergeCell ref="P114:T114"/>
    <mergeCell ref="P115:T115"/>
    <mergeCell ref="P117:T117"/>
    <mergeCell ref="P118:T118"/>
    <mergeCell ref="P119:T119"/>
    <mergeCell ref="P120:T120"/>
    <mergeCell ref="P121:T121"/>
    <mergeCell ref="P122:T122"/>
    <mergeCell ref="Y124:AB124"/>
    <mergeCell ref="Y125:AB125"/>
    <mergeCell ref="U122:X122"/>
    <mergeCell ref="U123:X123"/>
    <mergeCell ref="U124:X124"/>
    <mergeCell ref="U125:X125"/>
    <mergeCell ref="A169:AD169"/>
    <mergeCell ref="A158:E158"/>
    <mergeCell ref="O130:P130"/>
    <mergeCell ref="A96:J96"/>
    <mergeCell ref="A97:J97"/>
    <mergeCell ref="T136:U136"/>
    <mergeCell ref="Z136:AA136"/>
    <mergeCell ref="A148:E148"/>
    <mergeCell ref="AA148:AJ148"/>
    <mergeCell ref="K98:Q98"/>
    <mergeCell ref="A100:J100"/>
    <mergeCell ref="Y97:AB97"/>
    <mergeCell ref="AC97:AF97"/>
    <mergeCell ref="AG97:AJ97"/>
    <mergeCell ref="AC98:AF98"/>
    <mergeCell ref="V146:Z146"/>
    <mergeCell ref="U113:X113"/>
    <mergeCell ref="P109:T109"/>
    <mergeCell ref="AC100:AF100"/>
    <mergeCell ref="AG100:AJ100"/>
    <mergeCell ref="AG101:AJ101"/>
    <mergeCell ref="K99:Q99"/>
    <mergeCell ref="A127:M128"/>
    <mergeCell ref="AG118:AJ118"/>
    <mergeCell ref="AG119:AJ119"/>
    <mergeCell ref="AG120:AJ120"/>
    <mergeCell ref="A139:E139"/>
    <mergeCell ref="AC91:AF91"/>
    <mergeCell ref="AG91:AJ91"/>
    <mergeCell ref="AK91:AN91"/>
    <mergeCell ref="A92:J92"/>
    <mergeCell ref="K92:Q92"/>
    <mergeCell ref="Y92:AB92"/>
    <mergeCell ref="A91:J91"/>
    <mergeCell ref="K91:Q91"/>
    <mergeCell ref="AG92:AJ92"/>
    <mergeCell ref="AK92:AN92"/>
    <mergeCell ref="A5:AD5"/>
    <mergeCell ref="B7:G7"/>
    <mergeCell ref="B120:O120"/>
    <mergeCell ref="B121:O121"/>
    <mergeCell ref="B110:O110"/>
    <mergeCell ref="B111:O111"/>
    <mergeCell ref="B109:O109"/>
    <mergeCell ref="E113:O113"/>
    <mergeCell ref="E114:O114"/>
    <mergeCell ref="Y76:AB76"/>
    <mergeCell ref="K79:Q79"/>
    <mergeCell ref="K80:Q80"/>
    <mergeCell ref="A79:J79"/>
    <mergeCell ref="AC71:AF71"/>
    <mergeCell ref="AC72:AF72"/>
    <mergeCell ref="AC73:AF73"/>
    <mergeCell ref="A72:J72"/>
    <mergeCell ref="Y96:AB96"/>
    <mergeCell ref="A99:J99"/>
    <mergeCell ref="A98:J98"/>
    <mergeCell ref="A73:J73"/>
    <mergeCell ref="A74:J74"/>
    <mergeCell ref="A88:J88"/>
    <mergeCell ref="Y98:AB98"/>
    <mergeCell ref="A153:E153"/>
    <mergeCell ref="A156:B157"/>
    <mergeCell ref="V155:Z155"/>
    <mergeCell ref="Y85:AB85"/>
    <mergeCell ref="R80:U80"/>
    <mergeCell ref="R81:U81"/>
    <mergeCell ref="A86:J86"/>
    <mergeCell ref="A85:J85"/>
    <mergeCell ref="K85:Q85"/>
    <mergeCell ref="A89:J89"/>
    <mergeCell ref="K89:Q89"/>
    <mergeCell ref="K86:Q86"/>
    <mergeCell ref="Y88:AB88"/>
    <mergeCell ref="W89:X89"/>
    <mergeCell ref="W90:X90"/>
    <mergeCell ref="R94:U94"/>
    <mergeCell ref="W93:X93"/>
    <mergeCell ref="W94:X94"/>
    <mergeCell ref="A93:J93"/>
    <mergeCell ref="K93:Q93"/>
    <mergeCell ref="Y93:AB93"/>
    <mergeCell ref="A95:J95"/>
    <mergeCell ref="K95:Q95"/>
    <mergeCell ref="U112:X112"/>
    <mergeCell ref="U115:X115"/>
    <mergeCell ref="U117:X117"/>
    <mergeCell ref="V154:Z154"/>
    <mergeCell ref="AA154:AE154"/>
    <mergeCell ref="AG121:AJ121"/>
    <mergeCell ref="AG115:AJ115"/>
    <mergeCell ref="AG122:AJ122"/>
    <mergeCell ref="AC121:AF121"/>
    <mergeCell ref="Y118:AB118"/>
    <mergeCell ref="AG123:AJ123"/>
    <mergeCell ref="AC120:AF120"/>
    <mergeCell ref="U120:X120"/>
    <mergeCell ref="U121:X121"/>
    <mergeCell ref="V148:Z148"/>
    <mergeCell ref="AA145:AE145"/>
    <mergeCell ref="Y120:AB120"/>
    <mergeCell ref="AG124:AJ124"/>
    <mergeCell ref="AG117:AJ117"/>
    <mergeCell ref="Y116:AB116"/>
    <mergeCell ref="AC116:AF116"/>
    <mergeCell ref="U116:X116"/>
    <mergeCell ref="Y114:AB114"/>
    <mergeCell ref="Y115:AB115"/>
    <mergeCell ref="Y117:AB117"/>
    <mergeCell ref="V156:Z156"/>
    <mergeCell ref="AA156:AE156"/>
    <mergeCell ref="AF156:AJ156"/>
    <mergeCell ref="V149:Z149"/>
    <mergeCell ref="AA149:AJ149"/>
    <mergeCell ref="V150:Z150"/>
    <mergeCell ref="AA150:AJ150"/>
    <mergeCell ref="V151:Z151"/>
    <mergeCell ref="AA153:AE153"/>
    <mergeCell ref="AF153:AJ153"/>
    <mergeCell ref="AA151:AJ151"/>
    <mergeCell ref="V153:Z153"/>
    <mergeCell ref="AF154:AJ154"/>
    <mergeCell ref="AA155:AE155"/>
    <mergeCell ref="AF155:AJ155"/>
    <mergeCell ref="AF145:AJ145"/>
    <mergeCell ref="AC125:AF125"/>
    <mergeCell ref="V144:Z144"/>
    <mergeCell ref="AA144:AE144"/>
    <mergeCell ref="AF144:AJ144"/>
    <mergeCell ref="V145:Z145"/>
    <mergeCell ref="R91:U91"/>
    <mergeCell ref="R92:U92"/>
    <mergeCell ref="W91:X91"/>
    <mergeCell ref="W92:X92"/>
    <mergeCell ref="A90:J90"/>
    <mergeCell ref="K90:Q90"/>
    <mergeCell ref="K94:Q94"/>
    <mergeCell ref="K88:Q88"/>
    <mergeCell ref="R93:U93"/>
    <mergeCell ref="AG87:AJ87"/>
    <mergeCell ref="AG90:AJ90"/>
    <mergeCell ref="A87:J87"/>
    <mergeCell ref="K87:Q87"/>
    <mergeCell ref="W88:X88"/>
    <mergeCell ref="R87:U87"/>
    <mergeCell ref="R88:U88"/>
    <mergeCell ref="R89:U89"/>
    <mergeCell ref="R90:U90"/>
    <mergeCell ref="Y90:AB90"/>
    <mergeCell ref="AC90:AF90"/>
    <mergeCell ref="R86:U86"/>
    <mergeCell ref="AC85:AF85"/>
    <mergeCell ref="Y94:AB94"/>
    <mergeCell ref="AC124:AF124"/>
    <mergeCell ref="AG114:AJ114"/>
    <mergeCell ref="AK93:AN93"/>
    <mergeCell ref="A94:J94"/>
    <mergeCell ref="AG98:AJ98"/>
    <mergeCell ref="AK98:AN98"/>
    <mergeCell ref="AG86:AJ86"/>
    <mergeCell ref="AK86:AN86"/>
    <mergeCell ref="AK95:AN95"/>
    <mergeCell ref="AK88:AN88"/>
    <mergeCell ref="AK89:AN89"/>
    <mergeCell ref="AK90:AN90"/>
    <mergeCell ref="AK94:AN94"/>
    <mergeCell ref="AK96:AN96"/>
    <mergeCell ref="Y89:AB89"/>
    <mergeCell ref="AC89:AF89"/>
    <mergeCell ref="AG89:AJ89"/>
    <mergeCell ref="Y91:AB91"/>
    <mergeCell ref="AC95:AF95"/>
    <mergeCell ref="Y87:AB87"/>
    <mergeCell ref="AC87:AF87"/>
    <mergeCell ref="Y74:AB74"/>
    <mergeCell ref="Y75:AB75"/>
    <mergeCell ref="Y79:AB79"/>
    <mergeCell ref="A75:J75"/>
    <mergeCell ref="A76:J76"/>
    <mergeCell ref="AC93:AF93"/>
    <mergeCell ref="AG93:AJ93"/>
    <mergeCell ref="AC92:AF92"/>
    <mergeCell ref="A77:J77"/>
    <mergeCell ref="R82:U82"/>
    <mergeCell ref="R83:U83"/>
    <mergeCell ref="R84:U84"/>
    <mergeCell ref="R85:U85"/>
    <mergeCell ref="Y83:AB83"/>
    <mergeCell ref="Y82:AB82"/>
    <mergeCell ref="Y84:AB84"/>
    <mergeCell ref="A84:J84"/>
    <mergeCell ref="K84:Q84"/>
    <mergeCell ref="K78:Q78"/>
    <mergeCell ref="R79:U79"/>
    <mergeCell ref="A83:J83"/>
    <mergeCell ref="W83:X83"/>
    <mergeCell ref="W84:X84"/>
    <mergeCell ref="W85:X85"/>
    <mergeCell ref="AK75:AN75"/>
    <mergeCell ref="AK77:AN77"/>
    <mergeCell ref="AK76:AN76"/>
    <mergeCell ref="AG77:AJ77"/>
    <mergeCell ref="AG82:AJ82"/>
    <mergeCell ref="AG71:AJ71"/>
    <mergeCell ref="K83:Q83"/>
    <mergeCell ref="A82:J82"/>
    <mergeCell ref="K82:Q82"/>
    <mergeCell ref="A80:J80"/>
    <mergeCell ref="A81:J81"/>
    <mergeCell ref="K81:Q81"/>
    <mergeCell ref="A70:J71"/>
    <mergeCell ref="K70:Q71"/>
    <mergeCell ref="Y70:AB71"/>
    <mergeCell ref="A78:J78"/>
    <mergeCell ref="K72:Q72"/>
    <mergeCell ref="K73:Q73"/>
    <mergeCell ref="K74:Q74"/>
    <mergeCell ref="K75:Q75"/>
    <mergeCell ref="K76:Q76"/>
    <mergeCell ref="K77:Q77"/>
    <mergeCell ref="Y72:AB72"/>
    <mergeCell ref="Y73:AB73"/>
    <mergeCell ref="AK84:AN84"/>
    <mergeCell ref="AK85:AN85"/>
    <mergeCell ref="AG84:AJ84"/>
    <mergeCell ref="AG85:AJ85"/>
    <mergeCell ref="Y86:AB86"/>
    <mergeCell ref="AC86:AF86"/>
    <mergeCell ref="AC77:AF77"/>
    <mergeCell ref="AC78:AF78"/>
    <mergeCell ref="AK80:AN80"/>
    <mergeCell ref="AK81:AN81"/>
    <mergeCell ref="AC80:AF80"/>
    <mergeCell ref="AC81:AF81"/>
    <mergeCell ref="AK82:AN82"/>
    <mergeCell ref="AC83:AF83"/>
    <mergeCell ref="AG83:AJ83"/>
    <mergeCell ref="AK83:AN83"/>
    <mergeCell ref="AC82:AF82"/>
    <mergeCell ref="Y80:AB80"/>
    <mergeCell ref="Y81:AB81"/>
    <mergeCell ref="AK87:AN87"/>
    <mergeCell ref="Y77:AB77"/>
    <mergeCell ref="AC113:AF113"/>
    <mergeCell ref="AC114:AF114"/>
    <mergeCell ref="AC115:AF115"/>
    <mergeCell ref="AC117:AF117"/>
    <mergeCell ref="AC118:AF118"/>
    <mergeCell ref="AC119:AF119"/>
    <mergeCell ref="Y109:AB109"/>
    <mergeCell ref="AG95:AJ95"/>
    <mergeCell ref="AC79:AF79"/>
    <mergeCell ref="AC84:AF84"/>
    <mergeCell ref="AC88:AF88"/>
    <mergeCell ref="AG88:AJ88"/>
    <mergeCell ref="AG80:AJ80"/>
    <mergeCell ref="AG81:AJ81"/>
    <mergeCell ref="AK78:AN78"/>
    <mergeCell ref="AK79:AN79"/>
    <mergeCell ref="AG79:AJ79"/>
    <mergeCell ref="AG116:AJ116"/>
    <mergeCell ref="AC94:AF94"/>
    <mergeCell ref="AG94:AJ94"/>
    <mergeCell ref="Y113:AB113"/>
    <mergeCell ref="Y112:AB112"/>
    <mergeCell ref="A143:E143"/>
    <mergeCell ref="AC122:AF122"/>
    <mergeCell ref="AC123:AF123"/>
    <mergeCell ref="A136:E136"/>
    <mergeCell ref="V143:Z143"/>
    <mergeCell ref="AA143:AE143"/>
    <mergeCell ref="AF143:AJ143"/>
    <mergeCell ref="AG72:AJ72"/>
    <mergeCell ref="AG73:AJ73"/>
    <mergeCell ref="W86:X86"/>
    <mergeCell ref="W87:X87"/>
    <mergeCell ref="W73:X73"/>
    <mergeCell ref="W74:X74"/>
    <mergeCell ref="W75:X75"/>
    <mergeCell ref="W76:X76"/>
    <mergeCell ref="W77:X77"/>
    <mergeCell ref="W78:X78"/>
    <mergeCell ref="W79:X79"/>
    <mergeCell ref="W80:X80"/>
    <mergeCell ref="W81:X81"/>
    <mergeCell ref="W82:X82"/>
    <mergeCell ref="M136:N136"/>
    <mergeCell ref="F122:O122"/>
    <mergeCell ref="AC111:AF111"/>
    <mergeCell ref="AC70:AN70"/>
    <mergeCell ref="AC74:AF74"/>
    <mergeCell ref="AC75:AF75"/>
    <mergeCell ref="AC76:AF76"/>
    <mergeCell ref="AG78:AJ78"/>
    <mergeCell ref="Y78:AB78"/>
    <mergeCell ref="R70:U71"/>
    <mergeCell ref="R72:U72"/>
    <mergeCell ref="R73:U73"/>
    <mergeCell ref="R74:U74"/>
    <mergeCell ref="R75:U75"/>
    <mergeCell ref="R76:U76"/>
    <mergeCell ref="R77:U77"/>
    <mergeCell ref="R78:U78"/>
    <mergeCell ref="V70:V71"/>
    <mergeCell ref="AK71:AN71"/>
    <mergeCell ref="AK72:AN72"/>
    <mergeCell ref="AK73:AN73"/>
    <mergeCell ref="AG74:AJ74"/>
    <mergeCell ref="AG75:AJ75"/>
    <mergeCell ref="AG76:AJ76"/>
    <mergeCell ref="AK74:AN74"/>
    <mergeCell ref="W70:X71"/>
    <mergeCell ref="W72:X72"/>
    <mergeCell ref="B171:AI171"/>
    <mergeCell ref="B172:AI172"/>
    <mergeCell ref="R95:U95"/>
    <mergeCell ref="O105:Q105"/>
    <mergeCell ref="Y100:AB100"/>
    <mergeCell ref="AC96:AF96"/>
    <mergeCell ref="AG96:AJ96"/>
    <mergeCell ref="R96:U96"/>
    <mergeCell ref="R97:U97"/>
    <mergeCell ref="R98:U98"/>
    <mergeCell ref="R99:U99"/>
    <mergeCell ref="R100:U100"/>
    <mergeCell ref="W95:X95"/>
    <mergeCell ref="W96:X96"/>
    <mergeCell ref="W97:X97"/>
    <mergeCell ref="W98:X98"/>
    <mergeCell ref="W99:X99"/>
    <mergeCell ref="W100:X100"/>
    <mergeCell ref="Y95:AB95"/>
    <mergeCell ref="A141:E141"/>
    <mergeCell ref="AA146:AE146"/>
    <mergeCell ref="AF146:AJ146"/>
    <mergeCell ref="U119:X119"/>
    <mergeCell ref="Y121:AB121"/>
  </mergeCells>
  <conditionalFormatting sqref="B21:AN21">
    <cfRule type="expression" dxfId="5" priority="5">
      <formula>AND($R$18&lt;&gt;"Ano")</formula>
    </cfRule>
  </conditionalFormatting>
  <conditionalFormatting sqref="B26:AN26">
    <cfRule type="expression" dxfId="4" priority="19">
      <formula>AND($AI$23&lt;&gt;"Ano")</formula>
    </cfRule>
  </conditionalFormatting>
  <conditionalFormatting sqref="F158:J158">
    <cfRule type="expression" dxfId="3" priority="9">
      <formula>AND($J$158&lt;&gt;0)</formula>
    </cfRule>
  </conditionalFormatting>
  <conditionalFormatting sqref="O105:Q105">
    <cfRule type="expression" dxfId="2" priority="13">
      <formula>AND($AV$101=0)</formula>
    </cfRule>
  </conditionalFormatting>
  <conditionalFormatting sqref="AC101:AF101">
    <cfRule type="expression" dxfId="1" priority="12">
      <formula>AND($AR$101=1)</formula>
    </cfRule>
  </conditionalFormatting>
  <conditionalFormatting sqref="AC128:AJ128">
    <cfRule type="expression" dxfId="0" priority="8">
      <formula>AND($AG$128&lt;&gt;0)</formula>
    </cfRule>
  </conditionalFormatting>
  <dataValidations count="9">
    <dataValidation type="list" allowBlank="1" showInputMessage="1" showErrorMessage="1" errorTitle="Zvolte ANO/NE (!)" sqref="R18 AI23" xr:uid="{00000000-0002-0000-0000-000000000000}">
      <formula1>"Ano,Ne"</formula1>
    </dataValidation>
    <dataValidation type="list" allowBlank="1" showInputMessage="1" showErrorMessage="1" error="Zvolte z povolených možností!" prompt="Vyberte z nabídky" sqref="R101:X101 K72:Q101" xr:uid="{00000000-0002-0000-0000-000001000000}">
      <formula1>kategorie</formula1>
    </dataValidation>
    <dataValidation allowBlank="1" showInputMessage="1" showErrorMessage="1" prompt="uveďte stručný popis o jaký údaj jde" sqref="A101:J101" xr:uid="{00000000-0002-0000-0000-000002000000}"/>
    <dataValidation type="list" allowBlank="1" showInputMessage="1" showErrorMessage="1" error="Zvolte z povolených možností!" promptTitle="Vyplnit jen u výdajů v cizí měně" prompt="Vyberte kód měny z nabídky" sqref="V72:V100" xr:uid="{00000000-0002-0000-0000-000003000000}">
      <formula1>měna</formula1>
    </dataValidation>
    <dataValidation allowBlank="1" showInputMessage="1" showErrorMessage="1" error="Zvolte z povolených možností!" promptTitle="Vyplnit jen u výdajů v cizí měně" prompt="Použijte kurz devizového trhu ČNB na jednotku cizí měny v době vyplnění této přílohy - ne starší než 30 dní před podáním žádosti o zvýhodněný úvěr." sqref="W72:X100" xr:uid="{00000000-0002-0000-0000-000004000000}"/>
    <dataValidation allowBlank="1" showInputMessage="1" showErrorMessage="1" promptTitle="Stručný popis výdaje" prompt="Např. CNC obráběcí stroj, stavební bagr pásový kategorie 6-30 tun, stavební materiál apod." sqref="A72:J100" xr:uid="{00000000-0002-0000-0000-000005000000}"/>
    <dataValidation allowBlank="1" showInputMessage="1" showErrorMessage="1" promptTitle="Bude hrazeno úvěrem NRB" prompt="Uvádí se v Kč." sqref="AC72:AF100" xr:uid="{00000000-0002-0000-0000-000006000000}"/>
    <dataValidation allowBlank="1" showInputMessage="1" showErrorMessage="1" promptTitle="Bude hrazeno úvěrem partnera" prompt="Uvádí se v Kč. Partnerem se rozumí některý ze spolupracujících partnerů NRB v OP PIK." sqref="AG72:AJ100" xr:uid="{00000000-0002-0000-0000-000007000000}"/>
    <dataValidation allowBlank="1" showInputMessage="1" showErrorMessage="1" error="Zvolte z povolených možností!" promptTitle="Cena v měně pořízení" prompt="Plátce DPH uvádí cenu bez DPH. Neplátce uvede včetně DPH." sqref="R72:U100" xr:uid="{00000000-0002-0000-0000-000008000000}"/>
  </dataValidations>
  <pageMargins left="0.6692913385826772" right="0.55118110236220474" top="0.62992125984251968" bottom="0.6692913385826772" header="0.31496062992125984" footer="0.31496062992125984"/>
  <pageSetup paperSize="9" scale="84" orientation="landscape" r:id="rId1"/>
  <headerFooter>
    <oddFooter>&amp;L&amp;6verze šablony 10.2&amp;C&amp;9&amp;P.</oddFooter>
  </headerFooter>
  <rowBreaks count="4" manualBreakCount="4">
    <brk id="30" max="16383" man="1"/>
    <brk id="49" max="16383" man="1"/>
    <brk id="66" max="16383" man="1"/>
    <brk id="1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35"/>
  <sheetViews>
    <sheetView workbookViewId="0">
      <pane ySplit="1" topLeftCell="A5" activePane="bottomLeft" state="frozen"/>
      <selection pane="bottomLeft" activeCell="B1" sqref="B1:D1048576"/>
    </sheetView>
  </sheetViews>
  <sheetFormatPr defaultRowHeight="15" x14ac:dyDescent="0.25"/>
  <cols>
    <col min="2" max="2" width="32.140625" hidden="1" customWidth="1"/>
    <col min="3" max="3" width="98.7109375" hidden="1" customWidth="1"/>
    <col min="4" max="4" width="5.28515625" hidden="1" customWidth="1"/>
  </cols>
  <sheetData>
    <row r="1" spans="2:4" x14ac:dyDescent="0.25">
      <c r="B1" s="33" t="s">
        <v>55</v>
      </c>
      <c r="C1" s="33" t="s">
        <v>63</v>
      </c>
      <c r="D1" s="33" t="s">
        <v>112</v>
      </c>
    </row>
    <row r="2" spans="2:4" x14ac:dyDescent="0.25">
      <c r="B2" s="34" t="s">
        <v>77</v>
      </c>
      <c r="C2" s="34" t="s">
        <v>86</v>
      </c>
      <c r="D2" t="s">
        <v>111</v>
      </c>
    </row>
    <row r="3" spans="2:4" x14ac:dyDescent="0.25">
      <c r="B3" s="34" t="s">
        <v>59</v>
      </c>
      <c r="C3" s="34" t="s">
        <v>175</v>
      </c>
      <c r="D3" t="s">
        <v>113</v>
      </c>
    </row>
    <row r="4" spans="2:4" x14ac:dyDescent="0.25">
      <c r="B4" s="34" t="s">
        <v>150</v>
      </c>
      <c r="C4" s="34" t="s">
        <v>96</v>
      </c>
      <c r="D4" t="s">
        <v>114</v>
      </c>
    </row>
    <row r="5" spans="2:4" x14ac:dyDescent="0.25">
      <c r="B5" s="2" t="s">
        <v>149</v>
      </c>
      <c r="C5" s="2" t="s">
        <v>186</v>
      </c>
      <c r="D5" t="s">
        <v>115</v>
      </c>
    </row>
    <row r="6" spans="2:4" x14ac:dyDescent="0.25">
      <c r="B6" s="2" t="s">
        <v>148</v>
      </c>
      <c r="C6" s="2" t="s">
        <v>87</v>
      </c>
      <c r="D6" t="s">
        <v>117</v>
      </c>
    </row>
    <row r="7" spans="2:4" x14ac:dyDescent="0.25">
      <c r="B7" s="34" t="s">
        <v>56</v>
      </c>
      <c r="C7" s="2" t="str">
        <f>CONCATENATE("výše zvýhodněného úvěru musí být v rozmezí ",'příloha PP'!AW105," - ",'příloha PP'!AW106," mil. Kč")</f>
        <v>výše zvýhodněného úvěru musí být v rozmezí 1 - 100 mil. Kč</v>
      </c>
      <c r="D7" t="s">
        <v>116</v>
      </c>
    </row>
    <row r="8" spans="2:4" x14ac:dyDescent="0.25">
      <c r="B8" s="34" t="s">
        <v>60</v>
      </c>
      <c r="C8" s="67" t="s">
        <v>164</v>
      </c>
      <c r="D8" t="s">
        <v>130</v>
      </c>
    </row>
    <row r="9" spans="2:4" x14ac:dyDescent="0.25">
      <c r="B9" s="34" t="s">
        <v>2</v>
      </c>
      <c r="C9" s="34" t="s">
        <v>88</v>
      </c>
      <c r="D9" t="s">
        <v>118</v>
      </c>
    </row>
    <row r="10" spans="2:4" x14ac:dyDescent="0.25">
      <c r="B10" s="34" t="s">
        <v>57</v>
      </c>
      <c r="C10" s="64" t="s">
        <v>165</v>
      </c>
      <c r="D10" t="s">
        <v>119</v>
      </c>
    </row>
    <row r="11" spans="2:4" x14ac:dyDescent="0.25">
      <c r="B11" s="34" t="s">
        <v>58</v>
      </c>
      <c r="C11" s="2" t="s">
        <v>91</v>
      </c>
      <c r="D11" t="s">
        <v>111</v>
      </c>
    </row>
    <row r="12" spans="2:4" x14ac:dyDescent="0.25">
      <c r="B12" s="34" t="s">
        <v>176</v>
      </c>
      <c r="C12" s="2" t="s">
        <v>145</v>
      </c>
      <c r="D12" t="s">
        <v>121</v>
      </c>
    </row>
    <row r="13" spans="2:4" x14ac:dyDescent="0.25">
      <c r="C13" s="2" t="s">
        <v>154</v>
      </c>
      <c r="D13" t="s">
        <v>122</v>
      </c>
    </row>
    <row r="14" spans="2:4" x14ac:dyDescent="0.25">
      <c r="C14" s="2" t="s">
        <v>151</v>
      </c>
      <c r="D14" t="s">
        <v>131</v>
      </c>
    </row>
    <row r="15" spans="2:4" x14ac:dyDescent="0.25">
      <c r="C15" s="2" t="s">
        <v>157</v>
      </c>
      <c r="D15" t="s">
        <v>142</v>
      </c>
    </row>
    <row r="16" spans="2:4" x14ac:dyDescent="0.25">
      <c r="C16" s="2" t="s">
        <v>156</v>
      </c>
      <c r="D16" t="s">
        <v>124</v>
      </c>
    </row>
    <row r="17" spans="2:4" x14ac:dyDescent="0.25">
      <c r="C17" s="2" t="s">
        <v>169</v>
      </c>
      <c r="D17" t="s">
        <v>126</v>
      </c>
    </row>
    <row r="18" spans="2:4" x14ac:dyDescent="0.25">
      <c r="C18" s="2" t="s">
        <v>192</v>
      </c>
      <c r="D18" t="s">
        <v>123</v>
      </c>
    </row>
    <row r="19" spans="2:4" x14ac:dyDescent="0.25">
      <c r="C19" s="2" t="s">
        <v>171</v>
      </c>
      <c r="D19" t="s">
        <v>125</v>
      </c>
    </row>
    <row r="20" spans="2:4" x14ac:dyDescent="0.25">
      <c r="B20" s="92" t="s">
        <v>180</v>
      </c>
      <c r="C20" s="2" t="s">
        <v>185</v>
      </c>
      <c r="D20" t="s">
        <v>127</v>
      </c>
    </row>
    <row r="21" spans="2:4" x14ac:dyDescent="0.25">
      <c r="B21" s="34" t="s">
        <v>188</v>
      </c>
      <c r="C21" s="2" t="s">
        <v>189</v>
      </c>
      <c r="D21" t="s">
        <v>129</v>
      </c>
    </row>
    <row r="22" spans="2:4" x14ac:dyDescent="0.25">
      <c r="B22" s="34" t="s">
        <v>166</v>
      </c>
      <c r="D22" t="s">
        <v>133</v>
      </c>
    </row>
    <row r="23" spans="2:4" x14ac:dyDescent="0.25">
      <c r="B23" s="34" t="s">
        <v>181</v>
      </c>
      <c r="D23" t="s">
        <v>132</v>
      </c>
    </row>
    <row r="24" spans="2:4" x14ac:dyDescent="0.25">
      <c r="B24" s="34" t="s">
        <v>187</v>
      </c>
      <c r="D24" t="s">
        <v>135</v>
      </c>
    </row>
    <row r="25" spans="2:4" x14ac:dyDescent="0.25">
      <c r="B25" s="34" t="s">
        <v>190</v>
      </c>
      <c r="D25" t="s">
        <v>136</v>
      </c>
    </row>
    <row r="26" spans="2:4" x14ac:dyDescent="0.25">
      <c r="B26" s="34" t="s">
        <v>191</v>
      </c>
      <c r="D26" t="s">
        <v>120</v>
      </c>
    </row>
    <row r="27" spans="2:4" x14ac:dyDescent="0.25">
      <c r="B27" s="34" t="s">
        <v>168</v>
      </c>
      <c r="D27" t="s">
        <v>137</v>
      </c>
    </row>
    <row r="28" spans="2:4" x14ac:dyDescent="0.25">
      <c r="B28" s="34" t="s">
        <v>167</v>
      </c>
      <c r="D28" t="s">
        <v>138</v>
      </c>
    </row>
    <row r="29" spans="2:4" x14ac:dyDescent="0.25">
      <c r="D29" t="s">
        <v>139</v>
      </c>
    </row>
    <row r="30" spans="2:4" x14ac:dyDescent="0.25">
      <c r="D30" t="s">
        <v>141</v>
      </c>
    </row>
    <row r="31" spans="2:4" x14ac:dyDescent="0.25">
      <c r="B31" s="33" t="s">
        <v>184</v>
      </c>
      <c r="D31" t="s">
        <v>140</v>
      </c>
    </row>
    <row r="32" spans="2:4" x14ac:dyDescent="0.25">
      <c r="B32" s="34" t="s">
        <v>182</v>
      </c>
      <c r="D32" t="s">
        <v>143</v>
      </c>
    </row>
    <row r="33" spans="2:4" x14ac:dyDescent="0.25">
      <c r="B33" s="34" t="s">
        <v>183</v>
      </c>
      <c r="D33" t="s">
        <v>144</v>
      </c>
    </row>
    <row r="34" spans="2:4" x14ac:dyDescent="0.25">
      <c r="D34" t="s">
        <v>134</v>
      </c>
    </row>
    <row r="35" spans="2:4" x14ac:dyDescent="0.25">
      <c r="D35" t="s">
        <v>128</v>
      </c>
    </row>
  </sheetData>
  <sheetProtection algorithmName="SHA-512" hashValue="1YZc6v55t47niNojGlBO9FgCzt7Jj+xRZeTpgb6nmroAFnQwowQYUjWExf30bSZbWDvTUzr2fK3cO3lr0L851g==" saltValue="ESMtHn3Ub7sejGJarML5qw==" spinCount="100000" sheet="1" selectLockedCells="1" selectUnlockedCells="1"/>
  <sortState xmlns:xlrd2="http://schemas.microsoft.com/office/spreadsheetml/2017/richdata2" ref="B22:B28">
    <sortCondition ref="B22:B28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příloha PP</vt:lpstr>
      <vt:lpstr>_vst</vt:lpstr>
      <vt:lpstr>kategorie</vt:lpstr>
      <vt:lpstr>měna</vt:lpstr>
      <vt:lpstr>'příloha PP'!Oblast_tisku</vt:lpstr>
      <vt:lpstr>pronájem</vt:lpstr>
      <vt:lpstr>zamereni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sefcik</dc:creator>
  <cp:lastModifiedBy>Kincl Hubert Ing.</cp:lastModifiedBy>
  <cp:lastPrinted>2025-07-03T08:38:55Z</cp:lastPrinted>
  <dcterms:created xsi:type="dcterms:W3CDTF">2014-10-10T08:25:14Z</dcterms:created>
  <dcterms:modified xsi:type="dcterms:W3CDTF">2025-08-13T07:08:42Z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10de75-5a0d-4392-bbb6-59aa8e061af6_Enabled">
    <vt:lpwstr>true</vt:lpwstr>
  </property>
  <property fmtid="{D5CDD505-2E9C-101B-9397-08002B2CF9AE}" pid="3" name="MSIP_Label_8310de75-5a0d-4392-bbb6-59aa8e061af6_SetDate">
    <vt:lpwstr>2025-07-03T10:37:28Z</vt:lpwstr>
  </property>
  <property fmtid="{D5CDD505-2E9C-101B-9397-08002B2CF9AE}" pid="4" name="MSIP_Label_8310de75-5a0d-4392-bbb6-59aa8e061af6_Method">
    <vt:lpwstr>Privileged</vt:lpwstr>
  </property>
  <property fmtid="{D5CDD505-2E9C-101B-9397-08002B2CF9AE}" pid="5" name="MSIP_Label_8310de75-5a0d-4392-bbb6-59aa8e061af6_Name">
    <vt:lpwstr>Veřejná informace</vt:lpwstr>
  </property>
  <property fmtid="{D5CDD505-2E9C-101B-9397-08002B2CF9AE}" pid="6" name="MSIP_Label_8310de75-5a0d-4392-bbb6-59aa8e061af6_SiteId">
    <vt:lpwstr>4d1a3907-6ad7-4739-80b5-b7ed4066a30b</vt:lpwstr>
  </property>
  <property fmtid="{D5CDD505-2E9C-101B-9397-08002B2CF9AE}" pid="7" name="MSIP_Label_8310de75-5a0d-4392-bbb6-59aa8e061af6_ActionId">
    <vt:lpwstr>c2b75831-ee59-48ba-b675-d0f13247511f</vt:lpwstr>
  </property>
  <property fmtid="{D5CDD505-2E9C-101B-9397-08002B2CF9AE}" pid="8" name="MSIP_Label_8310de75-5a0d-4392-bbb6-59aa8e061af6_ContentBits">
    <vt:lpwstr>0</vt:lpwstr>
  </property>
  <property fmtid="{D5CDD505-2E9C-101B-9397-08002B2CF9AE}" pid="9" name="MSIP_Label_8310de75-5a0d-4392-bbb6-59aa8e061af6_Tag">
    <vt:lpwstr>10, 0, 1, 1</vt:lpwstr>
  </property>
</Properties>
</file>